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ymena\PRV\PRV  2014-2020 - operace 4.3.1 PÚ - realizace cest\Újezd VC 2\Rozpočty\Rozdělené - slepé\"/>
    </mc:Choice>
  </mc:AlternateContent>
  <xr:revisionPtr revIDLastSave="0" documentId="13_ncr:1_{0B17F8B9-6467-4D6A-9976-0E0EAD9F7C40}" xr6:coauthVersionLast="47" xr6:coauthVersionMax="47" xr10:uidLastSave="{00000000-0000-0000-0000-000000000000}"/>
  <bookViews>
    <workbookView xWindow="31350" yWindow="2475" windowWidth="21600" windowHeight="12735" xr2:uid="{1FBB5F10-1EF0-4FAC-A2D5-8FEBFE59075D}"/>
  </bookViews>
  <sheets>
    <sheet name="VRN - Vedlejší rozpočtové..." sheetId="2" r:id="rId1"/>
  </sheets>
  <externalReferences>
    <externalReference r:id="rId2"/>
  </externalReferences>
  <definedNames>
    <definedName name="_xlnm._FilterDatabase" localSheetId="0" hidden="1">'VRN - Vedlejší rozpočtové...'!$C$83:$K$147</definedName>
    <definedName name="_xlnm.Print_Titles" localSheetId="0">'VRN - Vedlejší rozpočtové...'!$83:$83</definedName>
    <definedName name="_xlnm.Print_Area" localSheetId="0">'VRN - Vedlejší rozpočtové...'!$C$4:$J$39,'VRN - Vedlejší rozpočtové...'!$C$45:$J$65,'VRN - Vedlejší rozpočtové...'!$C$71:$J$147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J12" i="2"/>
  <c r="J14" i="2"/>
  <c r="E15" i="2"/>
  <c r="J15" i="2"/>
  <c r="J17" i="2"/>
  <c r="E18" i="2"/>
  <c r="J18" i="2"/>
  <c r="J20" i="2"/>
  <c r="E21" i="2"/>
  <c r="J54" i="2" s="1"/>
  <c r="J21" i="2"/>
  <c r="J23" i="2"/>
  <c r="E24" i="2"/>
  <c r="J24" i="2"/>
  <c r="J35" i="2"/>
  <c r="J36" i="2"/>
  <c r="J37" i="2"/>
  <c r="E48" i="2"/>
  <c r="E50" i="2"/>
  <c r="F52" i="2"/>
  <c r="J52" i="2"/>
  <c r="F54" i="2"/>
  <c r="F55" i="2"/>
  <c r="J55" i="2"/>
  <c r="E74" i="2"/>
  <c r="E76" i="2"/>
  <c r="F78" i="2"/>
  <c r="J78" i="2"/>
  <c r="F80" i="2"/>
  <c r="J80" i="2"/>
  <c r="F81" i="2"/>
  <c r="J81" i="2"/>
  <c r="P86" i="2"/>
  <c r="P85" i="2" s="1"/>
  <c r="J87" i="2"/>
  <c r="P87" i="2"/>
  <c r="R87" i="2"/>
  <c r="R86" i="2" s="1"/>
  <c r="R85" i="2" s="1"/>
  <c r="R84" i="2" s="1"/>
  <c r="T87" i="2"/>
  <c r="T86" i="2" s="1"/>
  <c r="T85" i="2" s="1"/>
  <c r="BE87" i="2"/>
  <c r="BF87" i="2"/>
  <c r="F34" i="2" s="1"/>
  <c r="BG87" i="2"/>
  <c r="F35" i="2" s="1"/>
  <c r="BH87" i="2"/>
  <c r="F36" i="2" s="1"/>
  <c r="BI87" i="2"/>
  <c r="F37" i="2" s="1"/>
  <c r="BK87" i="2"/>
  <c r="BK86" i="2" s="1"/>
  <c r="J89" i="2"/>
  <c r="P89" i="2"/>
  <c r="R89" i="2"/>
  <c r="T89" i="2"/>
  <c r="BE89" i="2"/>
  <c r="BF89" i="2"/>
  <c r="BG89" i="2"/>
  <c r="BH89" i="2"/>
  <c r="BI89" i="2"/>
  <c r="BK89" i="2"/>
  <c r="J92" i="2"/>
  <c r="BE92" i="2" s="1"/>
  <c r="P92" i="2"/>
  <c r="R92" i="2"/>
  <c r="T92" i="2"/>
  <c r="BF92" i="2"/>
  <c r="BG92" i="2"/>
  <c r="BH92" i="2"/>
  <c r="BI92" i="2"/>
  <c r="BK92" i="2"/>
  <c r="J95" i="2"/>
  <c r="BE95" i="2" s="1"/>
  <c r="P95" i="2"/>
  <c r="R95" i="2"/>
  <c r="T95" i="2"/>
  <c r="BF95" i="2"/>
  <c r="BG95" i="2"/>
  <c r="BH95" i="2"/>
  <c r="BI95" i="2"/>
  <c r="BK95" i="2"/>
  <c r="J97" i="2"/>
  <c r="P97" i="2"/>
  <c r="R97" i="2"/>
  <c r="T97" i="2"/>
  <c r="BE97" i="2"/>
  <c r="BF97" i="2"/>
  <c r="BG97" i="2"/>
  <c r="BH97" i="2"/>
  <c r="BI97" i="2"/>
  <c r="BK97" i="2"/>
  <c r="J101" i="2"/>
  <c r="P101" i="2"/>
  <c r="R101" i="2"/>
  <c r="T101" i="2"/>
  <c r="BE101" i="2"/>
  <c r="BF101" i="2"/>
  <c r="BG101" i="2"/>
  <c r="BH101" i="2"/>
  <c r="BI101" i="2"/>
  <c r="BK101" i="2"/>
  <c r="J104" i="2"/>
  <c r="P104" i="2"/>
  <c r="R104" i="2"/>
  <c r="T104" i="2"/>
  <c r="BE104" i="2"/>
  <c r="BF104" i="2"/>
  <c r="BG104" i="2"/>
  <c r="BH104" i="2"/>
  <c r="BI104" i="2"/>
  <c r="BK104" i="2"/>
  <c r="J106" i="2"/>
  <c r="BE106" i="2" s="1"/>
  <c r="P106" i="2"/>
  <c r="R106" i="2"/>
  <c r="T106" i="2"/>
  <c r="BF106" i="2"/>
  <c r="BG106" i="2"/>
  <c r="BH106" i="2"/>
  <c r="BI106" i="2"/>
  <c r="BK106" i="2"/>
  <c r="J110" i="2"/>
  <c r="BE110" i="2" s="1"/>
  <c r="P110" i="2"/>
  <c r="R110" i="2"/>
  <c r="T110" i="2"/>
  <c r="BF110" i="2"/>
  <c r="BG110" i="2"/>
  <c r="BH110" i="2"/>
  <c r="BI110" i="2"/>
  <c r="BK110" i="2"/>
  <c r="J113" i="2"/>
  <c r="BE113" i="2" s="1"/>
  <c r="P113" i="2"/>
  <c r="R113" i="2"/>
  <c r="T113" i="2"/>
  <c r="BF113" i="2"/>
  <c r="BG113" i="2"/>
  <c r="BH113" i="2"/>
  <c r="BI113" i="2"/>
  <c r="BK113" i="2"/>
  <c r="P118" i="2"/>
  <c r="T118" i="2"/>
  <c r="J119" i="2"/>
  <c r="P119" i="2"/>
  <c r="R119" i="2"/>
  <c r="R118" i="2" s="1"/>
  <c r="R117" i="2" s="1"/>
  <c r="T119" i="2"/>
  <c r="BE119" i="2"/>
  <c r="BF119" i="2"/>
  <c r="BG119" i="2"/>
  <c r="BH119" i="2"/>
  <c r="BI119" i="2"/>
  <c r="BK119" i="2"/>
  <c r="BK118" i="2" s="1"/>
  <c r="J124" i="2"/>
  <c r="P124" i="2"/>
  <c r="R124" i="2"/>
  <c r="T124" i="2"/>
  <c r="BE124" i="2"/>
  <c r="BF124" i="2"/>
  <c r="BG124" i="2"/>
  <c r="BH124" i="2"/>
  <c r="BI124" i="2"/>
  <c r="BK124" i="2"/>
  <c r="J128" i="2"/>
  <c r="BE128" i="2" s="1"/>
  <c r="P128" i="2"/>
  <c r="R128" i="2"/>
  <c r="T128" i="2"/>
  <c r="BF128" i="2"/>
  <c r="BG128" i="2"/>
  <c r="BH128" i="2"/>
  <c r="BI128" i="2"/>
  <c r="BK128" i="2"/>
  <c r="J133" i="2"/>
  <c r="BE133" i="2" s="1"/>
  <c r="P133" i="2"/>
  <c r="R133" i="2"/>
  <c r="T133" i="2"/>
  <c r="BF133" i="2"/>
  <c r="BG133" i="2"/>
  <c r="BH133" i="2"/>
  <c r="BI133" i="2"/>
  <c r="BK133" i="2"/>
  <c r="R135" i="2"/>
  <c r="J136" i="2"/>
  <c r="P136" i="2"/>
  <c r="R136" i="2"/>
  <c r="T136" i="2"/>
  <c r="T135" i="2" s="1"/>
  <c r="T117" i="2" s="1"/>
  <c r="BE136" i="2"/>
  <c r="BF136" i="2"/>
  <c r="BG136" i="2"/>
  <c r="BH136" i="2"/>
  <c r="BI136" i="2"/>
  <c r="BK136" i="2"/>
  <c r="BK135" i="2" s="1"/>
  <c r="J135" i="2" s="1"/>
  <c r="J64" i="2" s="1"/>
  <c r="J140" i="2"/>
  <c r="P140" i="2"/>
  <c r="R140" i="2"/>
  <c r="T140" i="2"/>
  <c r="BE140" i="2"/>
  <c r="BF140" i="2"/>
  <c r="BG140" i="2"/>
  <c r="BH140" i="2"/>
  <c r="BI140" i="2"/>
  <c r="BK140" i="2"/>
  <c r="J144" i="2"/>
  <c r="BE144" i="2" s="1"/>
  <c r="P144" i="2"/>
  <c r="P135" i="2" s="1"/>
  <c r="R144" i="2"/>
  <c r="T144" i="2"/>
  <c r="BF144" i="2"/>
  <c r="BG144" i="2"/>
  <c r="BH144" i="2"/>
  <c r="BI144" i="2"/>
  <c r="BK144" i="2"/>
  <c r="P117" i="2" l="1"/>
  <c r="P84" i="2"/>
  <c r="J118" i="2"/>
  <c r="J63" i="2" s="1"/>
  <c r="BK117" i="2"/>
  <c r="J117" i="2" s="1"/>
  <c r="J62" i="2" s="1"/>
  <c r="BK85" i="2"/>
  <c r="J86" i="2"/>
  <c r="J61" i="2" s="1"/>
  <c r="F33" i="2"/>
  <c r="T84" i="2"/>
  <c r="J34" i="2"/>
  <c r="J33" i="2"/>
  <c r="BK84" i="2" l="1"/>
  <c r="J84" i="2" s="1"/>
  <c r="J85" i="2"/>
  <c r="J60" i="2" s="1"/>
  <c r="J30" i="2" l="1"/>
  <c r="J39" i="2" s="1"/>
  <c r="J59" i="2"/>
</calcChain>
</file>

<file path=xl/sharedStrings.xml><?xml version="1.0" encoding="utf-8"?>
<sst xmlns="http://schemas.openxmlformats.org/spreadsheetml/2006/main" count="576" uniqueCount="168">
  <si>
    <t>ROZPOCET</t>
  </si>
  <si>
    <t>1</t>
  </si>
  <si>
    <t>True</t>
  </si>
  <si>
    <t>2</t>
  </si>
  <si>
    <t>VV</t>
  </si>
  <si>
    <t/>
  </si>
  <si>
    <t>Online PSC</t>
  </si>
  <si>
    <t>https://podminky.urs.cz/item/CS_URS_2024_01/075603000</t>
  </si>
  <si>
    <t>PP</t>
  </si>
  <si>
    <t>Jiná ochranná pásma</t>
  </si>
  <si>
    <t>550283765</t>
  </si>
  <si>
    <t>1024</t>
  </si>
  <si>
    <t>K</t>
  </si>
  <si>
    <t>základní</t>
  </si>
  <si>
    <t>ks</t>
  </si>
  <si>
    <t>075603000</t>
  </si>
  <si>
    <t>18</t>
  </si>
  <si>
    <t>https://podminky.urs.cz/item/CS_URS_2024_01/075203000</t>
  </si>
  <si>
    <t>Ochranná pásma vodárenská</t>
  </si>
  <si>
    <t>1155280098</t>
  </si>
  <si>
    <t>075203000</t>
  </si>
  <si>
    <t>17</t>
  </si>
  <si>
    <t>https://podminky.urs.cz/item/CS_URS_2024_01/075103000</t>
  </si>
  <si>
    <t>Ochranná pásma elektrického vedení</t>
  </si>
  <si>
    <t>-838395632</t>
  </si>
  <si>
    <t>075103000</t>
  </si>
  <si>
    <t>16</t>
  </si>
  <si>
    <t>D</t>
  </si>
  <si>
    <t>5</t>
  </si>
  <si>
    <t>Provozní vlivy</t>
  </si>
  <si>
    <t>VRN7</t>
  </si>
  <si>
    <t>Účast geologa při stavbě pro určení vhodnosti výkopového materiálu</t>
  </si>
  <si>
    <t>1067574899</t>
  </si>
  <si>
    <t>kpl</t>
  </si>
  <si>
    <t>K111</t>
  </si>
  <si>
    <t>14</t>
  </si>
  <si>
    <t>P</t>
  </si>
  <si>
    <t xml:space="preserve">Poznámka k položce:_x000D_
Hlavní tituly průvodních činností a nákladů průzkumné, geodetické a projektové práce geodetické práce_x000D_
"- geodetické zaměření _x000D_
" - vytýčení hranice pozemku_x000D_
" - vytýčení _x000D_
</t>
  </si>
  <si>
    <t>PSC</t>
  </si>
  <si>
    <t xml:space="preserve">Poznámka k souboru cen:_x000D_
1. Více informací o volbě, obsahu a způsobu ocenění jednotlivých titulů viz Příloha 01 Průzkumné, geodetické a projektové práce._x000D_
</t>
  </si>
  <si>
    <t>https://podminky.urs.cz/item/CS_URS_2024_01/012203000</t>
  </si>
  <si>
    <t>Geodetické práce při provádění stavby</t>
  </si>
  <si>
    <t>617171791</t>
  </si>
  <si>
    <t>012203000</t>
  </si>
  <si>
    <t>13</t>
  </si>
  <si>
    <t>https://podminky.urs.cz/item/CS_URS_2024_01/012103000</t>
  </si>
  <si>
    <t>Geodetické práce před výstavbou</t>
  </si>
  <si>
    <t>384986066</t>
  </si>
  <si>
    <t>012103000</t>
  </si>
  <si>
    <t>12</t>
  </si>
  <si>
    <t>https://podminky.urs.cz/item/CS_URS_2024_01/011314000</t>
  </si>
  <si>
    <t>Archeologický dohled</t>
  </si>
  <si>
    <t>1690924986</t>
  </si>
  <si>
    <t>011314000</t>
  </si>
  <si>
    <t>11</t>
  </si>
  <si>
    <t>Průzkumné, geodetické a projektové práce</t>
  </si>
  <si>
    <t>VRN1</t>
  </si>
  <si>
    <t>0</t>
  </si>
  <si>
    <t>Vedlejší rozpočtové náklady</t>
  </si>
  <si>
    <t>VRN</t>
  </si>
  <si>
    <t xml:space="preserve">Poznámka k položce:_x000D_
Informační tabule na staveništi, včetně dodání vhodných kamenů a informační tabule s údaji podle stavebního povolení_x000D_
"Poznámka k položce:_x000D_
výroba a montáž informační tabule_x000D_
_x000D_
z voděodolného materiálu, vysoce trvanlivý plast nebo slitina kovu, včetně všech grafických náležitostí,informační tabule obsahuje popis projektu, symbol Společenství EU a logo příslušného programu platného pro dané období . Velikost, obsah a umístění informační tabule budou upřesněny při realizaci stavby. Připevnění informační tabule bude provedeno trvalým způsobem – šrouby nebo nýty. Základní velikost informační tabule A3.Připevnění na vhodný kámen_x000D_
_x000D_
včetně nákup,doprava,složení kamene na určené místo investorem z vhodného kamene s plochou přední hranou pro připevnění tabule, předpokládaný kámen do 1 m3 objemu_x000D_
"_x000D_
</t>
  </si>
  <si>
    <t>Informační tabule na staveništi, včetně dodání vhodných kamenů a informační tabule s údaji podle stavebního povolení</t>
  </si>
  <si>
    <t>-1533582107</t>
  </si>
  <si>
    <t>512</t>
  </si>
  <si>
    <t>R29</t>
  </si>
  <si>
    <t>15</t>
  </si>
  <si>
    <t>Poznámka k položce:_x000D_
 - pronájem, umístění dopravních značek dle DIO</t>
  </si>
  <si>
    <t>Dopravní značení stavby</t>
  </si>
  <si>
    <t>-2108523834</t>
  </si>
  <si>
    <t>soubor</t>
  </si>
  <si>
    <t>R23</t>
  </si>
  <si>
    <t>9</t>
  </si>
  <si>
    <t>Poznámka k položce:_x000D_
Poznámka k položce:_x000D_
- součástí geodetické části bude polohové a výškové geodetické zaměření základových spár (např. prahy, stupně, přehrážka, hráz)_x000D_
- zaměření bude provedeno maximálně se střední souřadnicovou chybou Uxy=0,14 m, Uh=0,12 m dle ČSN 01 3410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</si>
  <si>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</t>
  </si>
  <si>
    <t>-234352476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</si>
  <si>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</t>
  </si>
  <si>
    <t>R19</t>
  </si>
  <si>
    <t>7</t>
  </si>
  <si>
    <t>Uvedení dotčených pozemků a komunikací do původního (popř. zasmluvněného) stavu.</t>
  </si>
  <si>
    <t>-1963803610</t>
  </si>
  <si>
    <t>R17</t>
  </si>
  <si>
    <t>6</t>
  </si>
  <si>
    <t>"předepsané zkoušky betonu"1</t>
  </si>
  <si>
    <t>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</t>
  </si>
  <si>
    <t>186805286</t>
  </si>
  <si>
    <t>R16</t>
  </si>
  <si>
    <t xml:space="preserve">Poznámka k položce:_x000D_
Zajištění a zabezpečení staveniště, zřízení a likvidace zařízení staveniště, včetně případných přípojek, přístupů deponii, včetně dočasně zpevněných sjezdů a přístupových cest do zátopy pro celou stavbu (např. pomocí dřevěných matrací) apod._x000D_
</t>
  </si>
  <si>
    <t xml:space="preserve">Zajištění a zabezpečení staveniště, zřízení a likvidace zařízení staveniště, včetně případných přípojek, přístupů deponii, včetně dočasně zpevněných sjezdů a přístupových cest do zátopy pro celou stavbu (např. pomocí dřevěných matrací) apod.
</t>
  </si>
  <si>
    <t>-737083637</t>
  </si>
  <si>
    <t>Zajištění a zabezpečení staveniště, zřízení a likvidace zařízení staveniště, včetně případných přípojek, přístupů deponii, včetně dočasně zpevněných sjezdů a přístupových cest do zátopy pro celou stavbu (např. pomocí dřevěných matrací) apod.</t>
  </si>
  <si>
    <t>R14</t>
  </si>
  <si>
    <t>4</t>
  </si>
  <si>
    <t>Havarijní plán</t>
  </si>
  <si>
    <t>-2037704887</t>
  </si>
  <si>
    <t>kus</t>
  </si>
  <si>
    <t>R07</t>
  </si>
  <si>
    <t>3</t>
  </si>
  <si>
    <t>Povodňový plán</t>
  </si>
  <si>
    <t>-380601229</t>
  </si>
  <si>
    <t>R06</t>
  </si>
  <si>
    <t>10</t>
  </si>
  <si>
    <t>Vytyčení stavby, hranic pozemků a provedení geodetických prací nutných k posouzení shody realizované stavby se schválenou projektovou dokumentací odborně způsobilou osobou v oboru zeměměřictví.</t>
  </si>
  <si>
    <t>1202068220</t>
  </si>
  <si>
    <t>R04</t>
  </si>
  <si>
    <t>Vyhotovení fotodokumentace. Fotodokumentace a videozáznam budou předány objednateli před zahájením stavebních prací v elektronické podobě (1x CD/DVD).</t>
  </si>
  <si>
    <t>365058610</t>
  </si>
  <si>
    <t>Vyhotovení fotodokumentace a videozáznamu dotčených pozemků, komunikací a staveb na těchto pozemcích ležících. Fotodokumentace a videozáznam budou předány objednateli před zahájením stavebních prací v elektronické podobě (1x CD/DVD).</t>
  </si>
  <si>
    <t>R01</t>
  </si>
  <si>
    <t>Vedlejší a ostatní náklady</t>
  </si>
  <si>
    <t>N01</t>
  </si>
  <si>
    <t>Vedlejší a ostaní náklady</t>
  </si>
  <si>
    <t>N00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</si>
  <si>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</si>
  <si>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</si>
  <si>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</si>
  <si>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</si>
  <si>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</si>
  <si>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</si>
  <si>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</si>
  <si>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</si>
  <si>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</si>
  <si>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Cenová soustava</t>
  </si>
  <si>
    <t>Cena celkem [CZK]</t>
  </si>
  <si>
    <t>J.cena [CZK]</t>
  </si>
  <si>
    <t>Množství</t>
  </si>
  <si>
    <t>MJ</t>
  </si>
  <si>
    <t>Popis</t>
  </si>
  <si>
    <t>Kód</t>
  </si>
  <si>
    <t>Typ</t>
  </si>
  <si>
    <t>PČ</t>
  </si>
  <si>
    <t>Zpracovatel:</t>
  </si>
  <si>
    <t>Uchazeč:</t>
  </si>
  <si>
    <t>Projektant:</t>
  </si>
  <si>
    <t>Zadavatel:</t>
  </si>
  <si>
    <t>Datum:</t>
  </si>
  <si>
    <t>Místo:</t>
  </si>
  <si>
    <t>Objekt:</t>
  </si>
  <si>
    <t>Stavba:</t>
  </si>
  <si>
    <t>SOUPIS PRACÍ</t>
  </si>
  <si>
    <t xml:space="preserve">    VRN7 - Provozní vlivy</t>
  </si>
  <si>
    <t xml:space="preserve">    VRN1 - Průzkumné, geodetické a projektové práce</t>
  </si>
  <si>
    <t>VRN - Vedlejší rozpočtové náklady</t>
  </si>
  <si>
    <t xml:space="preserve">    N01 - Vedlejší a ostatní náklady</t>
  </si>
  <si>
    <t>N00 - Vedlejší a ostaní náklady</t>
  </si>
  <si>
    <t>Náklady stavby celkem</t>
  </si>
  <si>
    <t>Kód dílu - Popis</t>
  </si>
  <si>
    <t>REKAPITULACE ČLENĚNÍ SOUPISU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</si>
  <si>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</si>
  <si>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</si>
  <si>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</si>
  <si>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</si>
  <si>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</si>
  <si>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</si>
  <si>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</si>
  <si>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Výše daně</t>
  </si>
  <si>
    <t>Sazba daně</t>
  </si>
  <si>
    <t>Základ daně</t>
  </si>
  <si>
    <t>Cena bez DPH</t>
  </si>
  <si>
    <t>Poznámka:</t>
  </si>
  <si>
    <t>DIČ:</t>
  </si>
  <si>
    <t>IČ:</t>
  </si>
  <si>
    <t>Újezd u Krásné</t>
  </si>
  <si>
    <t>CC-CZ:</t>
  </si>
  <si>
    <t>KSO:</t>
  </si>
  <si>
    <t>False</t>
  </si>
  <si>
    <t>v ---  níže se nacházejí doplnkové a pomocné údaje k sestavám  --- v</t>
  </si>
  <si>
    <t>KRYCÍ LIST SOUPISU PRACÍ</t>
  </si>
  <si>
    <t>{80c01e8e-d667-4989-8e75-2776e38d3d33}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</si>
</sst>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dd\.mm\.yyyy"/>
    <numFmt numFmtId="167" formatCode="#,##0.00%"/>
  </numFmts>
  <fonts count="26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sz val="8"/>
      <color rgb="FF505050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0"/>
      <color rgb="FF003366"/>
      <name val="Arial CE"/>
    </font>
    <font>
      <i/>
      <sz val="7"/>
      <color rgb="FF969696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Alignment="1" applyProtection="1">
      <alignment vertical="center"/>
      <protection locked="0"/>
    </xf>
    <xf numFmtId="164" fontId="2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5" fillId="0" borderId="0" xfId="2" applyFont="1" applyAlignment="1" applyProtection="1">
      <alignment vertical="center" wrapText="1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5" fontId="9" fillId="0" borderId="7" xfId="1" applyNumberFormat="1" applyFont="1" applyBorder="1" applyAlignment="1">
      <alignment vertical="center"/>
    </xf>
    <xf numFmtId="165" fontId="9" fillId="0" borderId="0" xfId="1" applyNumberFormat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2" borderId="8" xfId="1" applyFont="1" applyFill="1" applyBorder="1" applyAlignment="1" applyProtection="1">
      <alignment horizontal="left" vertical="center"/>
      <protection locked="0"/>
    </xf>
    <xf numFmtId="0" fontId="1" fillId="0" borderId="9" xfId="1" applyBorder="1" applyAlignment="1">
      <alignment vertical="center"/>
    </xf>
    <xf numFmtId="4" fontId="8" fillId="0" borderId="9" xfId="1" applyNumberFormat="1" applyFont="1" applyBorder="1" applyAlignment="1">
      <alignment vertical="center"/>
    </xf>
    <xf numFmtId="4" fontId="8" fillId="2" borderId="9" xfId="1" applyNumberFormat="1" applyFont="1" applyFill="1" applyBorder="1" applyAlignment="1" applyProtection="1">
      <alignment vertical="center"/>
      <protection locked="0"/>
    </xf>
    <xf numFmtId="164" fontId="8" fillId="0" borderId="9" xfId="1" applyNumberFormat="1" applyFont="1" applyBorder="1" applyAlignment="1">
      <alignment vertical="center"/>
    </xf>
    <xf numFmtId="0" fontId="8" fillId="0" borderId="9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left" vertical="center" wrapText="1"/>
    </xf>
    <xf numFmtId="49" fontId="8" fillId="0" borderId="9" xfId="1" applyNumberFormat="1" applyFont="1" applyBorder="1" applyAlignment="1">
      <alignment horizontal="left" vertical="center" wrapText="1"/>
    </xf>
    <xf numFmtId="0" fontId="8" fillId="0" borderId="9" xfId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10" fillId="0" borderId="0" xfId="1" applyFont="1"/>
    <xf numFmtId="4" fontId="10" fillId="0" borderId="0" xfId="1" applyNumberFormat="1" applyFont="1" applyAlignment="1">
      <alignment vertical="center"/>
    </xf>
    <xf numFmtId="0" fontId="10" fillId="0" borderId="0" xfId="1" applyFont="1" applyAlignment="1">
      <alignment horizontal="left"/>
    </xf>
    <xf numFmtId="0" fontId="10" fillId="0" borderId="0" xfId="1" applyFont="1" applyAlignment="1">
      <alignment horizontal="center"/>
    </xf>
    <xf numFmtId="165" fontId="10" fillId="0" borderId="7" xfId="1" applyNumberFormat="1" applyFont="1" applyBorder="1"/>
    <xf numFmtId="165" fontId="10" fillId="0" borderId="0" xfId="1" applyNumberFormat="1" applyFont="1"/>
    <xf numFmtId="0" fontId="10" fillId="0" borderId="8" xfId="1" applyFont="1" applyBorder="1"/>
    <xf numFmtId="0" fontId="10" fillId="0" borderId="1" xfId="1" applyFont="1" applyBorder="1"/>
    <xf numFmtId="4" fontId="11" fillId="0" borderId="0" xfId="1" applyNumberFormat="1" applyFont="1"/>
    <xf numFmtId="0" fontId="10" fillId="0" borderId="0" xfId="1" applyFont="1" applyProtection="1">
      <protection locked="0"/>
    </xf>
    <xf numFmtId="0" fontId="11" fillId="0" borderId="0" xfId="1" applyFont="1" applyAlignment="1">
      <alignment horizontal="left"/>
    </xf>
    <xf numFmtId="0" fontId="12" fillId="0" borderId="0" xfId="1" applyFont="1" applyAlignment="1">
      <alignment vertical="center" wrapText="1"/>
    </xf>
    <xf numFmtId="4" fontId="13" fillId="0" borderId="0" xfId="1" applyNumberFormat="1" applyFont="1"/>
    <xf numFmtId="0" fontId="13" fillId="0" borderId="0" xfId="1" applyFont="1" applyAlignment="1">
      <alignment horizontal="left"/>
    </xf>
    <xf numFmtId="4" fontId="14" fillId="0" borderId="0" xfId="1" applyNumberFormat="1" applyFont="1" applyAlignment="1">
      <alignment vertical="center"/>
    </xf>
    <xf numFmtId="165" fontId="15" fillId="0" borderId="10" xfId="1" applyNumberFormat="1" applyFont="1" applyBorder="1"/>
    <xf numFmtId="0" fontId="1" fillId="0" borderId="11" xfId="1" applyBorder="1" applyAlignment="1">
      <alignment vertical="center"/>
    </xf>
    <xf numFmtId="165" fontId="15" fillId="0" borderId="11" xfId="1" applyNumberFormat="1" applyFont="1" applyBorder="1"/>
    <xf numFmtId="0" fontId="1" fillId="0" borderId="12" xfId="1" applyBorder="1" applyAlignment="1">
      <alignment vertical="center"/>
    </xf>
    <xf numFmtId="4" fontId="16" fillId="0" borderId="0" xfId="1" applyNumberFormat="1" applyFont="1"/>
    <xf numFmtId="0" fontId="16" fillId="0" borderId="0" xfId="1" applyFont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8" fillId="3" borderId="13" xfId="1" applyFont="1" applyFill="1" applyBorder="1" applyAlignment="1">
      <alignment horizontal="center" vertical="center" wrapText="1"/>
    </xf>
    <xf numFmtId="0" fontId="8" fillId="3" borderId="14" xfId="1" applyFont="1" applyFill="1" applyBorder="1" applyAlignment="1">
      <alignment horizontal="center" vertical="center" wrapText="1"/>
    </xf>
    <xf numFmtId="0" fontId="8" fillId="3" borderId="15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166" fontId="17" fillId="0" borderId="0" xfId="1" applyNumberFormat="1" applyFont="1" applyAlignment="1">
      <alignment horizontal="left" vertical="center"/>
    </xf>
    <xf numFmtId="0" fontId="20" fillId="0" borderId="0" xfId="1" applyFont="1" applyAlignment="1">
      <alignment horizontal="left"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1" xfId="1" applyFont="1" applyBorder="1" applyAlignment="1">
      <alignment vertical="center"/>
    </xf>
    <xf numFmtId="4" fontId="11" fillId="0" borderId="5" xfId="1" applyNumberFormat="1" applyFont="1" applyBorder="1" applyAlignment="1">
      <alignment vertical="center"/>
    </xf>
    <xf numFmtId="0" fontId="11" fillId="0" borderId="5" xfId="1" applyFont="1" applyBorder="1" applyAlignment="1">
      <alignment vertical="center"/>
    </xf>
    <xf numFmtId="0" fontId="11" fillId="0" borderId="5" xfId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vertical="center"/>
    </xf>
    <xf numFmtId="4" fontId="13" fillId="0" borderId="5" xfId="1" applyNumberFormat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13" fillId="0" borderId="5" xfId="1" applyFont="1" applyBorder="1" applyAlignment="1">
      <alignment horizontal="left" vertical="center"/>
    </xf>
    <xf numFmtId="4" fontId="16" fillId="0" borderId="0" xfId="1" applyNumberFormat="1" applyFont="1" applyAlignment="1">
      <alignment vertical="center"/>
    </xf>
    <xf numFmtId="0" fontId="21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8" fillId="3" borderId="0" xfId="1" applyFont="1" applyFill="1" applyAlignment="1">
      <alignment horizontal="right" vertical="center"/>
    </xf>
    <xf numFmtId="0" fontId="8" fillId="3" borderId="0" xfId="1" applyFont="1" applyFill="1" applyAlignment="1">
      <alignment horizontal="left" vertical="center"/>
    </xf>
    <xf numFmtId="0" fontId="1" fillId="3" borderId="18" xfId="1" applyFill="1" applyBorder="1" applyAlignment="1">
      <alignment vertical="center"/>
    </xf>
    <xf numFmtId="4" fontId="22" fillId="3" borderId="19" xfId="1" applyNumberFormat="1" applyFont="1" applyFill="1" applyBorder="1" applyAlignment="1">
      <alignment vertical="center"/>
    </xf>
    <xf numFmtId="0" fontId="1" fillId="3" borderId="19" xfId="1" applyFill="1" applyBorder="1" applyAlignment="1">
      <alignment vertical="center"/>
    </xf>
    <xf numFmtId="0" fontId="22" fillId="3" borderId="19" xfId="1" applyFont="1" applyFill="1" applyBorder="1" applyAlignment="1">
      <alignment horizontal="center" vertical="center"/>
    </xf>
    <xf numFmtId="0" fontId="22" fillId="3" borderId="19" xfId="1" applyFont="1" applyFill="1" applyBorder="1" applyAlignment="1">
      <alignment horizontal="right" vertical="center"/>
    </xf>
    <xf numFmtId="0" fontId="22" fillId="3" borderId="20" xfId="1" applyFont="1" applyFill="1" applyBorder="1" applyAlignment="1">
      <alignment horizontal="left" vertical="center"/>
    </xf>
    <xf numFmtId="4" fontId="18" fillId="0" borderId="0" xfId="1" applyNumberFormat="1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0" fontId="23" fillId="0" borderId="0" xfId="1" applyFont="1" applyAlignment="1">
      <alignment horizontal="left" vertical="center"/>
    </xf>
    <xf numFmtId="0" fontId="18" fillId="0" borderId="0" xfId="1" applyFont="1" applyAlignment="1">
      <alignment horizontal="right" vertical="center"/>
    </xf>
    <xf numFmtId="0" fontId="24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17" fillId="2" borderId="0" xfId="1" applyFont="1" applyFill="1" applyAlignment="1" applyProtection="1">
      <alignment horizontal="left" vertical="center"/>
      <protection locked="0"/>
    </xf>
    <xf numFmtId="0" fontId="1" fillId="0" borderId="1" xfId="1" applyBorder="1"/>
    <xf numFmtId="0" fontId="25" fillId="0" borderId="0" xfId="1" applyFont="1" applyAlignment="1">
      <alignment horizontal="left" vertical="center"/>
    </xf>
    <xf numFmtId="0" fontId="1" fillId="0" borderId="16" xfId="1" applyBorder="1"/>
    <xf numFmtId="0" fontId="1" fillId="0" borderId="17" xfId="1" applyBorder="1"/>
    <xf numFmtId="0" fontId="19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" fillId="0" borderId="0" xfId="1"/>
    <xf numFmtId="0" fontId="17" fillId="2" borderId="0" xfId="1" applyFont="1" applyFill="1" applyAlignment="1" applyProtection="1">
      <alignment horizontal="left" vertical="center"/>
      <protection locked="0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 wrapText="1"/>
    </xf>
  </cellXfs>
  <cellStyles count="3">
    <cellStyle name="Hypertextový odkaz" xfId="2" builtinId="8"/>
    <cellStyle name="Normální" xfId="0" builtinId="0"/>
    <cellStyle name="Normální 2" xfId="1" xr:uid="{77A9C40D-23BF-4FAB-A6A3-2C643549CE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9048275-7E03-48E7-8C4A-92AB3A3A8EB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ubasovav\AppData\Local\Microsoft\Windows\INetCache\Content.Outlook\I8B1YF4K\230%20-%20Poln&#237;%20cesta%20VC2%20zad&#225;n&#237;.xlsx" TargetMode="External"/><Relationship Id="rId1" Type="http://schemas.openxmlformats.org/officeDocument/2006/relationships/externalLinkPath" Target="file:///C:\Users\rubasovav\AppData\Local\Microsoft\Windows\INetCache\Content.Outlook\I8B1YF4K\230%20-%20Poln&#237;%20cesta%20VC2%20zad&#225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101 - Polní cesta"/>
      <sheetName val="SO 801_1 - Vegetační úpra..."/>
      <sheetName val="SO 801_3 - Vegetační úpra..."/>
      <sheetName val="Pokyny pro vyplnění"/>
    </sheetNames>
    <sheetDataSet>
      <sheetData sheetId="0">
        <row r="6">
          <cell r="K6" t="str">
            <v>Polní cesta VC2</v>
          </cell>
        </row>
        <row r="8">
          <cell r="AN8" t="str">
            <v>15. 8. 2023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1220300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podminky.urs.cz/item/CS_URS_2024_01/012103000" TargetMode="External"/><Relationship Id="rId1" Type="http://schemas.openxmlformats.org/officeDocument/2006/relationships/hyperlink" Target="https://podminky.urs.cz/item/CS_URS_2024_01/011314000" TargetMode="External"/><Relationship Id="rId6" Type="http://schemas.openxmlformats.org/officeDocument/2006/relationships/hyperlink" Target="https://podminky.urs.cz/item/CS_URS_2024_01/075603000" TargetMode="External"/><Relationship Id="rId5" Type="http://schemas.openxmlformats.org/officeDocument/2006/relationships/hyperlink" Target="https://podminky.urs.cz/item/CS_URS_2024_01/075203000" TargetMode="External"/><Relationship Id="rId4" Type="http://schemas.openxmlformats.org/officeDocument/2006/relationships/hyperlink" Target="https://podminky.urs.cz/item/CS_URS_2024_01/075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D1652-BA8F-48CA-8722-55EE743EAC23}">
  <sheetPr>
    <pageSetUpPr fitToPage="1"/>
  </sheetPr>
  <dimension ref="B2:BM148"/>
  <sheetViews>
    <sheetView showGridLines="0" tabSelected="1" workbookViewId="0"/>
  </sheetViews>
  <sheetFormatPr defaultRowHeight="11.25" x14ac:dyDescent="0.2"/>
  <cols>
    <col min="1" max="1" width="7.140625" style="1" customWidth="1"/>
    <col min="2" max="2" width="1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.42578125" style="1" customWidth="1"/>
    <col min="8" max="8" width="12" style="1" customWidth="1"/>
    <col min="9" max="9" width="13.5703125" style="1" customWidth="1"/>
    <col min="10" max="10" width="19.140625" style="1" customWidth="1"/>
    <col min="11" max="11" width="19.140625" style="1" hidden="1" customWidth="1"/>
    <col min="12" max="12" width="8" style="1" customWidth="1"/>
    <col min="13" max="13" width="9.28515625" style="1" hidden="1" customWidth="1"/>
    <col min="14" max="14" width="9.140625" style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32" max="16384" width="9.140625" style="1"/>
  </cols>
  <sheetData>
    <row r="2" spans="2:46" ht="36.950000000000003" customHeight="1" x14ac:dyDescent="0.2"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AT2" s="16" t="s">
        <v>167</v>
      </c>
    </row>
    <row r="3" spans="2:46" ht="6.95" customHeight="1" x14ac:dyDescent="0.2">
      <c r="B3" s="108"/>
      <c r="C3" s="107"/>
      <c r="D3" s="107"/>
      <c r="E3" s="107"/>
      <c r="F3" s="107"/>
      <c r="G3" s="107"/>
      <c r="H3" s="107"/>
      <c r="I3" s="107"/>
      <c r="J3" s="107"/>
      <c r="K3" s="107"/>
      <c r="L3" s="105"/>
      <c r="AT3" s="16" t="s">
        <v>3</v>
      </c>
    </row>
    <row r="4" spans="2:46" ht="24.95" customHeight="1" x14ac:dyDescent="0.2">
      <c r="B4" s="105"/>
      <c r="D4" s="73" t="s">
        <v>166</v>
      </c>
      <c r="L4" s="105"/>
      <c r="M4" s="106" t="s">
        <v>165</v>
      </c>
      <c r="AT4" s="16" t="s">
        <v>164</v>
      </c>
    </row>
    <row r="5" spans="2:46" ht="6.95" customHeight="1" x14ac:dyDescent="0.2">
      <c r="B5" s="105"/>
      <c r="L5" s="105"/>
    </row>
    <row r="6" spans="2:46" ht="12" customHeight="1" x14ac:dyDescent="0.2">
      <c r="B6" s="105"/>
      <c r="D6" s="70" t="s">
        <v>137</v>
      </c>
      <c r="L6" s="105"/>
    </row>
    <row r="7" spans="2:46" ht="16.5" customHeight="1" x14ac:dyDescent="0.2">
      <c r="B7" s="105"/>
      <c r="E7" s="111" t="str">
        <f>'[1]Rekapitulace stavby'!K6</f>
        <v>Polní cesta VC2</v>
      </c>
      <c r="F7" s="112"/>
      <c r="G7" s="112"/>
      <c r="H7" s="112"/>
      <c r="L7" s="105"/>
    </row>
    <row r="8" spans="2:46" s="2" customFormat="1" ht="12" customHeight="1" x14ac:dyDescent="0.25">
      <c r="B8" s="3"/>
      <c r="D8" s="70" t="s">
        <v>136</v>
      </c>
      <c r="L8" s="3"/>
    </row>
    <row r="9" spans="2:46" s="2" customFormat="1" ht="16.5" customHeight="1" x14ac:dyDescent="0.25">
      <c r="B9" s="3"/>
      <c r="E9" s="109" t="s">
        <v>141</v>
      </c>
      <c r="F9" s="110"/>
      <c r="G9" s="110"/>
      <c r="H9" s="110"/>
      <c r="L9" s="3"/>
    </row>
    <row r="10" spans="2:46" s="2" customFormat="1" x14ac:dyDescent="0.25">
      <c r="B10" s="3"/>
      <c r="L10" s="3"/>
    </row>
    <row r="11" spans="2:46" s="2" customFormat="1" ht="12" customHeight="1" x14ac:dyDescent="0.25">
      <c r="B11" s="3"/>
      <c r="D11" s="70" t="s">
        <v>163</v>
      </c>
      <c r="F11" s="71" t="s">
        <v>5</v>
      </c>
      <c r="I11" s="70" t="s">
        <v>162</v>
      </c>
      <c r="J11" s="71" t="s">
        <v>5</v>
      </c>
      <c r="L11" s="3"/>
    </row>
    <row r="12" spans="2:46" s="2" customFormat="1" ht="12" customHeight="1" x14ac:dyDescent="0.25">
      <c r="B12" s="3"/>
      <c r="D12" s="70" t="s">
        <v>135</v>
      </c>
      <c r="F12" s="71" t="s">
        <v>161</v>
      </c>
      <c r="I12" s="70" t="s">
        <v>134</v>
      </c>
      <c r="J12" s="72" t="str">
        <f>'[1]Rekapitulace stavby'!AN8</f>
        <v>15. 8. 2023</v>
      </c>
      <c r="L12" s="3"/>
    </row>
    <row r="13" spans="2:46" s="2" customFormat="1" ht="10.9" customHeight="1" x14ac:dyDescent="0.25">
      <c r="B13" s="3"/>
      <c r="L13" s="3"/>
    </row>
    <row r="14" spans="2:46" s="2" customFormat="1" ht="12" customHeight="1" x14ac:dyDescent="0.25">
      <c r="B14" s="3"/>
      <c r="D14" s="70" t="s">
        <v>133</v>
      </c>
      <c r="I14" s="70" t="s">
        <v>160</v>
      </c>
      <c r="J14" s="71" t="str">
        <f>IF('[1]Rekapitulace stavby'!AN10="","",'[1]Rekapitulace stavby'!AN10)</f>
        <v/>
      </c>
      <c r="L14" s="3"/>
    </row>
    <row r="15" spans="2:46" s="2" customFormat="1" ht="18" customHeight="1" x14ac:dyDescent="0.25">
      <c r="B15" s="3"/>
      <c r="E15" s="71" t="str">
        <f>IF('[1]Rekapitulace stavby'!E11="","",'[1]Rekapitulace stavby'!E11)</f>
        <v xml:space="preserve"> </v>
      </c>
      <c r="I15" s="70" t="s">
        <v>159</v>
      </c>
      <c r="J15" s="71" t="str">
        <f>IF('[1]Rekapitulace stavby'!AN11="","",'[1]Rekapitulace stavby'!AN11)</f>
        <v/>
      </c>
      <c r="L15" s="3"/>
    </row>
    <row r="16" spans="2:46" s="2" customFormat="1" ht="6.95" customHeight="1" x14ac:dyDescent="0.25">
      <c r="B16" s="3"/>
      <c r="L16" s="3"/>
    </row>
    <row r="17" spans="2:12" s="2" customFormat="1" ht="12" customHeight="1" x14ac:dyDescent="0.25">
      <c r="B17" s="3"/>
      <c r="D17" s="70" t="s">
        <v>131</v>
      </c>
      <c r="I17" s="70" t="s">
        <v>160</v>
      </c>
      <c r="J17" s="104" t="str">
        <f>'[1]Rekapitulace stavby'!AN13</f>
        <v>Vyplň údaj</v>
      </c>
      <c r="L17" s="3"/>
    </row>
    <row r="18" spans="2:12" s="2" customFormat="1" ht="18" customHeight="1" x14ac:dyDescent="0.25">
      <c r="B18" s="3"/>
      <c r="E18" s="114" t="str">
        <f>'[1]Rekapitulace stavby'!E14</f>
        <v>Vyplň údaj</v>
      </c>
      <c r="F18" s="115"/>
      <c r="G18" s="115"/>
      <c r="H18" s="115"/>
      <c r="I18" s="70" t="s">
        <v>159</v>
      </c>
      <c r="J18" s="104" t="str">
        <f>'[1]Rekapitulace stavby'!AN14</f>
        <v>Vyplň údaj</v>
      </c>
      <c r="L18" s="3"/>
    </row>
    <row r="19" spans="2:12" s="2" customFormat="1" ht="6.95" customHeight="1" x14ac:dyDescent="0.25">
      <c r="B19" s="3"/>
      <c r="L19" s="3"/>
    </row>
    <row r="20" spans="2:12" s="2" customFormat="1" ht="12" customHeight="1" x14ac:dyDescent="0.25">
      <c r="B20" s="3"/>
      <c r="D20" s="70" t="s">
        <v>132</v>
      </c>
      <c r="I20" s="70" t="s">
        <v>160</v>
      </c>
      <c r="J20" s="71" t="str">
        <f>IF('[1]Rekapitulace stavby'!AN16="","",'[1]Rekapitulace stavby'!AN16)</f>
        <v/>
      </c>
      <c r="L20" s="3"/>
    </row>
    <row r="21" spans="2:12" s="2" customFormat="1" ht="18" customHeight="1" x14ac:dyDescent="0.25">
      <c r="B21" s="3"/>
      <c r="E21" s="71" t="str">
        <f>IF('[1]Rekapitulace stavby'!E17="","",'[1]Rekapitulace stavby'!E17)</f>
        <v xml:space="preserve"> </v>
      </c>
      <c r="I21" s="70" t="s">
        <v>159</v>
      </c>
      <c r="J21" s="71" t="str">
        <f>IF('[1]Rekapitulace stavby'!AN17="","",'[1]Rekapitulace stavby'!AN17)</f>
        <v/>
      </c>
      <c r="L21" s="3"/>
    </row>
    <row r="22" spans="2:12" s="2" customFormat="1" ht="6.95" customHeight="1" x14ac:dyDescent="0.25">
      <c r="B22" s="3"/>
      <c r="L22" s="3"/>
    </row>
    <row r="23" spans="2:12" s="2" customFormat="1" ht="12" customHeight="1" x14ac:dyDescent="0.25">
      <c r="B23" s="3"/>
      <c r="D23" s="70" t="s">
        <v>130</v>
      </c>
      <c r="I23" s="70" t="s">
        <v>160</v>
      </c>
      <c r="J23" s="71" t="str">
        <f>IF('[1]Rekapitulace stavby'!AN19="","",'[1]Rekapitulace stavby'!AN19)</f>
        <v/>
      </c>
      <c r="L23" s="3"/>
    </row>
    <row r="24" spans="2:12" s="2" customFormat="1" ht="18" customHeight="1" x14ac:dyDescent="0.25">
      <c r="B24" s="3"/>
      <c r="E24" s="71" t="str">
        <f>IF('[1]Rekapitulace stavby'!E20="","",'[1]Rekapitulace stavby'!E20)</f>
        <v xml:space="preserve"> </v>
      </c>
      <c r="I24" s="70" t="s">
        <v>159</v>
      </c>
      <c r="J24" s="71" t="str">
        <f>IF('[1]Rekapitulace stavby'!AN20="","",'[1]Rekapitulace stavby'!AN20)</f>
        <v/>
      </c>
      <c r="L24" s="3"/>
    </row>
    <row r="25" spans="2:12" s="2" customFormat="1" ht="6.95" customHeight="1" x14ac:dyDescent="0.25">
      <c r="B25" s="3"/>
      <c r="L25" s="3"/>
    </row>
    <row r="26" spans="2:12" s="2" customFormat="1" ht="12" customHeight="1" x14ac:dyDescent="0.25">
      <c r="B26" s="3"/>
      <c r="D26" s="70" t="s">
        <v>158</v>
      </c>
      <c r="L26" s="3"/>
    </row>
    <row r="27" spans="2:12" s="102" customFormat="1" ht="16.5" customHeight="1" x14ac:dyDescent="0.25">
      <c r="B27" s="103"/>
      <c r="E27" s="116" t="s">
        <v>5</v>
      </c>
      <c r="F27" s="116"/>
      <c r="G27" s="116"/>
      <c r="H27" s="116"/>
      <c r="L27" s="103"/>
    </row>
    <row r="28" spans="2:12" s="2" customFormat="1" ht="6.95" customHeight="1" x14ac:dyDescent="0.25">
      <c r="B28" s="3"/>
      <c r="L28" s="3"/>
    </row>
    <row r="29" spans="2:12" s="2" customFormat="1" ht="6.95" customHeight="1" x14ac:dyDescent="0.25">
      <c r="B29" s="3"/>
      <c r="D29" s="55"/>
      <c r="E29" s="55"/>
      <c r="F29" s="55"/>
      <c r="G29" s="55"/>
      <c r="H29" s="55"/>
      <c r="I29" s="55"/>
      <c r="J29" s="55"/>
      <c r="K29" s="55"/>
      <c r="L29" s="3"/>
    </row>
    <row r="30" spans="2:12" s="2" customFormat="1" ht="25.35" customHeight="1" x14ac:dyDescent="0.25">
      <c r="B30" s="3"/>
      <c r="D30" s="101" t="s">
        <v>157</v>
      </c>
      <c r="J30" s="86">
        <f>ROUND(J84, 2)</f>
        <v>0</v>
      </c>
      <c r="L30" s="3"/>
    </row>
    <row r="31" spans="2:12" s="2" customFormat="1" ht="6.95" customHeight="1" x14ac:dyDescent="0.25">
      <c r="B31" s="3"/>
      <c r="D31" s="55"/>
      <c r="E31" s="55"/>
      <c r="F31" s="55"/>
      <c r="G31" s="55"/>
      <c r="H31" s="55"/>
      <c r="I31" s="55"/>
      <c r="J31" s="55"/>
      <c r="K31" s="55"/>
      <c r="L31" s="3"/>
    </row>
    <row r="32" spans="2:12" s="2" customFormat="1" ht="14.45" customHeight="1" x14ac:dyDescent="0.25">
      <c r="B32" s="3"/>
      <c r="F32" s="100" t="s">
        <v>156</v>
      </c>
      <c r="I32" s="100" t="s">
        <v>155</v>
      </c>
      <c r="J32" s="100" t="s">
        <v>154</v>
      </c>
      <c r="L32" s="3"/>
    </row>
    <row r="33" spans="2:12" s="2" customFormat="1" ht="14.45" customHeight="1" x14ac:dyDescent="0.25">
      <c r="B33" s="3"/>
      <c r="D33" s="99" t="s">
        <v>120</v>
      </c>
      <c r="E33" s="70" t="s">
        <v>13</v>
      </c>
      <c r="F33" s="97">
        <f>ROUND((SUM(BE84:BE147)),  2)</f>
        <v>0</v>
      </c>
      <c r="I33" s="98">
        <v>0.21</v>
      </c>
      <c r="J33" s="97">
        <f>ROUND(((SUM(BE84:BE147))*I33),  2)</f>
        <v>0</v>
      </c>
      <c r="L33" s="3"/>
    </row>
    <row r="34" spans="2:12" s="2" customFormat="1" ht="14.45" customHeight="1" x14ac:dyDescent="0.25">
      <c r="B34" s="3"/>
      <c r="E34" s="70" t="s">
        <v>153</v>
      </c>
      <c r="F34" s="97">
        <f>ROUND((SUM(BF84:BF147)),  2)</f>
        <v>0</v>
      </c>
      <c r="I34" s="98">
        <v>0.12</v>
      </c>
      <c r="J34" s="97">
        <f>ROUND(((SUM(BF84:BF147))*I34),  2)</f>
        <v>0</v>
      </c>
      <c r="L34" s="3"/>
    </row>
    <row r="35" spans="2:12" s="2" customFormat="1" ht="14.45" hidden="1" customHeight="1" x14ac:dyDescent="0.25">
      <c r="B35" s="3"/>
      <c r="E35" s="70" t="s">
        <v>152</v>
      </c>
      <c r="F35" s="97">
        <f>ROUND((SUM(BG84:BG147)),  2)</f>
        <v>0</v>
      </c>
      <c r="I35" s="98">
        <v>0.21</v>
      </c>
      <c r="J35" s="97">
        <f>0</f>
        <v>0</v>
      </c>
      <c r="L35" s="3"/>
    </row>
    <row r="36" spans="2:12" s="2" customFormat="1" ht="14.45" hidden="1" customHeight="1" x14ac:dyDescent="0.25">
      <c r="B36" s="3"/>
      <c r="E36" s="70" t="s">
        <v>151</v>
      </c>
      <c r="F36" s="97">
        <f>ROUND((SUM(BH84:BH147)),  2)</f>
        <v>0</v>
      </c>
      <c r="I36" s="98">
        <v>0.12</v>
      </c>
      <c r="J36" s="97">
        <f>0</f>
        <v>0</v>
      </c>
      <c r="L36" s="3"/>
    </row>
    <row r="37" spans="2:12" s="2" customFormat="1" ht="14.45" hidden="1" customHeight="1" x14ac:dyDescent="0.25">
      <c r="B37" s="3"/>
      <c r="E37" s="70" t="s">
        <v>150</v>
      </c>
      <c r="F37" s="97">
        <f>ROUND((SUM(BI84:BI147)),  2)</f>
        <v>0</v>
      </c>
      <c r="I37" s="98">
        <v>0</v>
      </c>
      <c r="J37" s="97">
        <f>0</f>
        <v>0</v>
      </c>
      <c r="L37" s="3"/>
    </row>
    <row r="38" spans="2:12" s="2" customFormat="1" ht="6.95" customHeight="1" x14ac:dyDescent="0.25">
      <c r="B38" s="3"/>
      <c r="L38" s="3"/>
    </row>
    <row r="39" spans="2:12" s="2" customFormat="1" ht="25.35" customHeight="1" x14ac:dyDescent="0.25">
      <c r="B39" s="3"/>
      <c r="C39" s="88"/>
      <c r="D39" s="96" t="s">
        <v>149</v>
      </c>
      <c r="E39" s="93"/>
      <c r="F39" s="93"/>
      <c r="G39" s="95" t="s">
        <v>148</v>
      </c>
      <c r="H39" s="94" t="s">
        <v>147</v>
      </c>
      <c r="I39" s="93"/>
      <c r="J39" s="92">
        <f>SUM(J30:J37)</f>
        <v>0</v>
      </c>
      <c r="K39" s="91"/>
      <c r="L39" s="3"/>
    </row>
    <row r="40" spans="2:12" s="2" customFormat="1" ht="14.45" customHeight="1" x14ac:dyDescent="0.25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6.95" customHeight="1" x14ac:dyDescent="0.25">
      <c r="B44" s="75"/>
      <c r="C44" s="74"/>
      <c r="D44" s="74"/>
      <c r="E44" s="74"/>
      <c r="F44" s="74"/>
      <c r="G44" s="74"/>
      <c r="H44" s="74"/>
      <c r="I44" s="74"/>
      <c r="J44" s="74"/>
      <c r="K44" s="74"/>
      <c r="L44" s="3"/>
    </row>
    <row r="45" spans="2:12" s="2" customFormat="1" ht="24.95" customHeight="1" x14ac:dyDescent="0.25">
      <c r="B45" s="3"/>
      <c r="C45" s="73" t="s">
        <v>146</v>
      </c>
      <c r="L45" s="3"/>
    </row>
    <row r="46" spans="2:12" s="2" customFormat="1" ht="6.95" customHeight="1" x14ac:dyDescent="0.25">
      <c r="B46" s="3"/>
      <c r="L46" s="3"/>
    </row>
    <row r="47" spans="2:12" s="2" customFormat="1" ht="12" customHeight="1" x14ac:dyDescent="0.25">
      <c r="B47" s="3"/>
      <c r="C47" s="70" t="s">
        <v>137</v>
      </c>
      <c r="L47" s="3"/>
    </row>
    <row r="48" spans="2:12" s="2" customFormat="1" ht="16.5" customHeight="1" x14ac:dyDescent="0.25">
      <c r="B48" s="3"/>
      <c r="E48" s="111" t="str">
        <f>E7</f>
        <v>Polní cesta VC2</v>
      </c>
      <c r="F48" s="112"/>
      <c r="G48" s="112"/>
      <c r="H48" s="112"/>
      <c r="L48" s="3"/>
    </row>
    <row r="49" spans="2:47" s="2" customFormat="1" ht="12" customHeight="1" x14ac:dyDescent="0.25">
      <c r="B49" s="3"/>
      <c r="C49" s="70" t="s">
        <v>136</v>
      </c>
      <c r="L49" s="3"/>
    </row>
    <row r="50" spans="2:47" s="2" customFormat="1" ht="16.5" customHeight="1" x14ac:dyDescent="0.25">
      <c r="B50" s="3"/>
      <c r="E50" s="109" t="str">
        <f>E9</f>
        <v>VRN - Vedlejší rozpočtové náklady</v>
      </c>
      <c r="F50" s="110"/>
      <c r="G50" s="110"/>
      <c r="H50" s="110"/>
      <c r="L50" s="3"/>
    </row>
    <row r="51" spans="2:47" s="2" customFormat="1" ht="6.95" customHeight="1" x14ac:dyDescent="0.25">
      <c r="B51" s="3"/>
      <c r="L51" s="3"/>
    </row>
    <row r="52" spans="2:47" s="2" customFormat="1" ht="12" customHeight="1" x14ac:dyDescent="0.25">
      <c r="B52" s="3"/>
      <c r="C52" s="70" t="s">
        <v>135</v>
      </c>
      <c r="F52" s="71" t="str">
        <f>F12</f>
        <v>Újezd u Krásné</v>
      </c>
      <c r="I52" s="70" t="s">
        <v>134</v>
      </c>
      <c r="J52" s="72" t="str">
        <f>IF(J12="","",J12)</f>
        <v>15. 8. 2023</v>
      </c>
      <c r="L52" s="3"/>
    </row>
    <row r="53" spans="2:47" s="2" customFormat="1" ht="6.95" customHeight="1" x14ac:dyDescent="0.25">
      <c r="B53" s="3"/>
      <c r="L53" s="3"/>
    </row>
    <row r="54" spans="2:47" s="2" customFormat="1" ht="15.2" customHeight="1" x14ac:dyDescent="0.25">
      <c r="B54" s="3"/>
      <c r="C54" s="70" t="s">
        <v>133</v>
      </c>
      <c r="F54" s="71" t="str">
        <f>E15</f>
        <v xml:space="preserve"> </v>
      </c>
      <c r="I54" s="70" t="s">
        <v>132</v>
      </c>
      <c r="J54" s="69" t="str">
        <f>E21</f>
        <v xml:space="preserve"> </v>
      </c>
      <c r="L54" s="3"/>
    </row>
    <row r="55" spans="2:47" s="2" customFormat="1" ht="15.2" customHeight="1" x14ac:dyDescent="0.25">
      <c r="B55" s="3"/>
      <c r="C55" s="70" t="s">
        <v>131</v>
      </c>
      <c r="F55" s="71" t="str">
        <f>IF(E18="","",E18)</f>
        <v>Vyplň údaj</v>
      </c>
      <c r="I55" s="70" t="s">
        <v>130</v>
      </c>
      <c r="J55" s="69" t="str">
        <f>E24</f>
        <v xml:space="preserve"> </v>
      </c>
      <c r="L55" s="3"/>
    </row>
    <row r="56" spans="2:47" s="2" customFormat="1" ht="10.35" customHeight="1" x14ac:dyDescent="0.25">
      <c r="B56" s="3"/>
      <c r="L56" s="3"/>
    </row>
    <row r="57" spans="2:47" s="2" customFormat="1" ht="29.25" customHeight="1" x14ac:dyDescent="0.25">
      <c r="B57" s="3"/>
      <c r="C57" s="90" t="s">
        <v>145</v>
      </c>
      <c r="D57" s="88"/>
      <c r="E57" s="88"/>
      <c r="F57" s="88"/>
      <c r="G57" s="88"/>
      <c r="H57" s="88"/>
      <c r="I57" s="88"/>
      <c r="J57" s="89" t="s">
        <v>122</v>
      </c>
      <c r="K57" s="88"/>
      <c r="L57" s="3"/>
    </row>
    <row r="58" spans="2:47" s="2" customFormat="1" ht="10.35" customHeight="1" x14ac:dyDescent="0.25">
      <c r="B58" s="3"/>
      <c r="L58" s="3"/>
    </row>
    <row r="59" spans="2:47" s="2" customFormat="1" ht="22.9" customHeight="1" x14ac:dyDescent="0.25">
      <c r="B59" s="3"/>
      <c r="C59" s="87" t="s">
        <v>144</v>
      </c>
      <c r="J59" s="86">
        <f>J84</f>
        <v>0</v>
      </c>
      <c r="L59" s="3"/>
      <c r="AU59" s="16" t="s">
        <v>112</v>
      </c>
    </row>
    <row r="60" spans="2:47" s="81" customFormat="1" ht="24.95" customHeight="1" x14ac:dyDescent="0.25">
      <c r="B60" s="82"/>
      <c r="D60" s="85" t="s">
        <v>143</v>
      </c>
      <c r="E60" s="84"/>
      <c r="F60" s="84"/>
      <c r="G60" s="84"/>
      <c r="H60" s="84"/>
      <c r="I60" s="84"/>
      <c r="J60" s="83">
        <f>J85</f>
        <v>0</v>
      </c>
      <c r="L60" s="82"/>
    </row>
    <row r="61" spans="2:47" s="76" customFormat="1" ht="19.899999999999999" customHeight="1" x14ac:dyDescent="0.25">
      <c r="B61" s="77"/>
      <c r="D61" s="80" t="s">
        <v>142</v>
      </c>
      <c r="E61" s="79"/>
      <c r="F61" s="79"/>
      <c r="G61" s="79"/>
      <c r="H61" s="79"/>
      <c r="I61" s="79"/>
      <c r="J61" s="78">
        <f>J86</f>
        <v>0</v>
      </c>
      <c r="L61" s="77"/>
    </row>
    <row r="62" spans="2:47" s="81" customFormat="1" ht="24.95" customHeight="1" x14ac:dyDescent="0.25">
      <c r="B62" s="82"/>
      <c r="D62" s="85" t="s">
        <v>141</v>
      </c>
      <c r="E62" s="84"/>
      <c r="F62" s="84"/>
      <c r="G62" s="84"/>
      <c r="H62" s="84"/>
      <c r="I62" s="84"/>
      <c r="J62" s="83">
        <f>J117</f>
        <v>0</v>
      </c>
      <c r="L62" s="82"/>
    </row>
    <row r="63" spans="2:47" s="76" customFormat="1" ht="19.899999999999999" customHeight="1" x14ac:dyDescent="0.25">
      <c r="B63" s="77"/>
      <c r="D63" s="80" t="s">
        <v>140</v>
      </c>
      <c r="E63" s="79"/>
      <c r="F63" s="79"/>
      <c r="G63" s="79"/>
      <c r="H63" s="79"/>
      <c r="I63" s="79"/>
      <c r="J63" s="78">
        <f>J118</f>
        <v>0</v>
      </c>
      <c r="L63" s="77"/>
    </row>
    <row r="64" spans="2:47" s="76" customFormat="1" ht="19.899999999999999" customHeight="1" x14ac:dyDescent="0.25">
      <c r="B64" s="77"/>
      <c r="D64" s="80" t="s">
        <v>139</v>
      </c>
      <c r="E64" s="79"/>
      <c r="F64" s="79"/>
      <c r="G64" s="79"/>
      <c r="H64" s="79"/>
      <c r="I64" s="79"/>
      <c r="J64" s="78">
        <f>J135</f>
        <v>0</v>
      </c>
      <c r="L64" s="77"/>
    </row>
    <row r="65" spans="2:12" s="2" customFormat="1" ht="21.75" customHeight="1" x14ac:dyDescent="0.25">
      <c r="B65" s="3"/>
      <c r="L65" s="3"/>
    </row>
    <row r="66" spans="2:12" s="2" customFormat="1" ht="6.95" customHeight="1" x14ac:dyDescent="0.25">
      <c r="B66" s="5"/>
      <c r="C66" s="4"/>
      <c r="D66" s="4"/>
      <c r="E66" s="4"/>
      <c r="F66" s="4"/>
      <c r="G66" s="4"/>
      <c r="H66" s="4"/>
      <c r="I66" s="4"/>
      <c r="J66" s="4"/>
      <c r="K66" s="4"/>
      <c r="L66" s="3"/>
    </row>
    <row r="70" spans="2:12" s="2" customFormat="1" ht="6.95" customHeight="1" x14ac:dyDescent="0.25">
      <c r="B70" s="75"/>
      <c r="C70" s="74"/>
      <c r="D70" s="74"/>
      <c r="E70" s="74"/>
      <c r="F70" s="74"/>
      <c r="G70" s="74"/>
      <c r="H70" s="74"/>
      <c r="I70" s="74"/>
      <c r="J70" s="74"/>
      <c r="K70" s="74"/>
      <c r="L70" s="3"/>
    </row>
    <row r="71" spans="2:12" s="2" customFormat="1" ht="24.95" customHeight="1" x14ac:dyDescent="0.25">
      <c r="B71" s="3"/>
      <c r="C71" s="73" t="s">
        <v>138</v>
      </c>
      <c r="L71" s="3"/>
    </row>
    <row r="72" spans="2:12" s="2" customFormat="1" ht="6.95" customHeight="1" x14ac:dyDescent="0.25">
      <c r="B72" s="3"/>
      <c r="L72" s="3"/>
    </row>
    <row r="73" spans="2:12" s="2" customFormat="1" ht="12" customHeight="1" x14ac:dyDescent="0.25">
      <c r="B73" s="3"/>
      <c r="C73" s="70" t="s">
        <v>137</v>
      </c>
      <c r="L73" s="3"/>
    </row>
    <row r="74" spans="2:12" s="2" customFormat="1" ht="16.5" customHeight="1" x14ac:dyDescent="0.25">
      <c r="B74" s="3"/>
      <c r="E74" s="111" t="str">
        <f>E7</f>
        <v>Polní cesta VC2</v>
      </c>
      <c r="F74" s="112"/>
      <c r="G74" s="112"/>
      <c r="H74" s="112"/>
      <c r="L74" s="3"/>
    </row>
    <row r="75" spans="2:12" s="2" customFormat="1" ht="12" customHeight="1" x14ac:dyDescent="0.25">
      <c r="B75" s="3"/>
      <c r="C75" s="70" t="s">
        <v>136</v>
      </c>
      <c r="L75" s="3"/>
    </row>
    <row r="76" spans="2:12" s="2" customFormat="1" ht="16.5" customHeight="1" x14ac:dyDescent="0.25">
      <c r="B76" s="3"/>
      <c r="E76" s="109" t="str">
        <f>E9</f>
        <v>VRN - Vedlejší rozpočtové náklady</v>
      </c>
      <c r="F76" s="110"/>
      <c r="G76" s="110"/>
      <c r="H76" s="110"/>
      <c r="L76" s="3"/>
    </row>
    <row r="77" spans="2:12" s="2" customFormat="1" ht="6.95" customHeight="1" x14ac:dyDescent="0.25">
      <c r="B77" s="3"/>
      <c r="L77" s="3"/>
    </row>
    <row r="78" spans="2:12" s="2" customFormat="1" ht="12" customHeight="1" x14ac:dyDescent="0.25">
      <c r="B78" s="3"/>
      <c r="C78" s="70" t="s">
        <v>135</v>
      </c>
      <c r="F78" s="71" t="str">
        <f>F12</f>
        <v>Újezd u Krásné</v>
      </c>
      <c r="I78" s="70" t="s">
        <v>134</v>
      </c>
      <c r="J78" s="72" t="str">
        <f>IF(J12="","",J12)</f>
        <v>15. 8. 2023</v>
      </c>
      <c r="L78" s="3"/>
    </row>
    <row r="79" spans="2:12" s="2" customFormat="1" ht="6.95" customHeight="1" x14ac:dyDescent="0.25">
      <c r="B79" s="3"/>
      <c r="L79" s="3"/>
    </row>
    <row r="80" spans="2:12" s="2" customFormat="1" ht="15.2" customHeight="1" x14ac:dyDescent="0.25">
      <c r="B80" s="3"/>
      <c r="C80" s="70" t="s">
        <v>133</v>
      </c>
      <c r="F80" s="71" t="str">
        <f>E15</f>
        <v xml:space="preserve"> </v>
      </c>
      <c r="I80" s="70" t="s">
        <v>132</v>
      </c>
      <c r="J80" s="69" t="str">
        <f>E21</f>
        <v xml:space="preserve"> </v>
      </c>
      <c r="L80" s="3"/>
    </row>
    <row r="81" spans="2:65" s="2" customFormat="1" ht="15.2" customHeight="1" x14ac:dyDescent="0.25">
      <c r="B81" s="3"/>
      <c r="C81" s="70" t="s">
        <v>131</v>
      </c>
      <c r="F81" s="71" t="str">
        <f>IF(E18="","",E18)</f>
        <v>Vyplň údaj</v>
      </c>
      <c r="I81" s="70" t="s">
        <v>130</v>
      </c>
      <c r="J81" s="69" t="str">
        <f>E24</f>
        <v xml:space="preserve"> </v>
      </c>
      <c r="L81" s="3"/>
    </row>
    <row r="82" spans="2:65" s="2" customFormat="1" ht="10.35" customHeight="1" x14ac:dyDescent="0.25">
      <c r="B82" s="3"/>
      <c r="L82" s="3"/>
    </row>
    <row r="83" spans="2:65" s="60" customFormat="1" ht="29.25" customHeight="1" x14ac:dyDescent="0.25">
      <c r="B83" s="64"/>
      <c r="C83" s="68" t="s">
        <v>129</v>
      </c>
      <c r="D83" s="67" t="s">
        <v>128</v>
      </c>
      <c r="E83" s="67" t="s">
        <v>127</v>
      </c>
      <c r="F83" s="67" t="s">
        <v>126</v>
      </c>
      <c r="G83" s="67" t="s">
        <v>125</v>
      </c>
      <c r="H83" s="67" t="s">
        <v>124</v>
      </c>
      <c r="I83" s="67" t="s">
        <v>123</v>
      </c>
      <c r="J83" s="66" t="s">
        <v>122</v>
      </c>
      <c r="K83" s="65" t="s">
        <v>121</v>
      </c>
      <c r="L83" s="64"/>
      <c r="M83" s="63" t="s">
        <v>5</v>
      </c>
      <c r="N83" s="62" t="s">
        <v>120</v>
      </c>
      <c r="O83" s="62" t="s">
        <v>119</v>
      </c>
      <c r="P83" s="62" t="s">
        <v>118</v>
      </c>
      <c r="Q83" s="62" t="s">
        <v>117</v>
      </c>
      <c r="R83" s="62" t="s">
        <v>116</v>
      </c>
      <c r="S83" s="62" t="s">
        <v>115</v>
      </c>
      <c r="T83" s="61" t="s">
        <v>114</v>
      </c>
    </row>
    <row r="84" spans="2:65" s="2" customFormat="1" ht="22.9" customHeight="1" x14ac:dyDescent="0.25">
      <c r="B84" s="3"/>
      <c r="C84" s="59" t="s">
        <v>113</v>
      </c>
      <c r="J84" s="58">
        <f>BK84</f>
        <v>0</v>
      </c>
      <c r="L84" s="3"/>
      <c r="M84" s="57"/>
      <c r="N84" s="55"/>
      <c r="O84" s="55"/>
      <c r="P84" s="56">
        <f>P85+P117</f>
        <v>0</v>
      </c>
      <c r="Q84" s="55"/>
      <c r="R84" s="56">
        <f>R85+R117</f>
        <v>0</v>
      </c>
      <c r="S84" s="55"/>
      <c r="T84" s="54">
        <f>T85+T117</f>
        <v>0</v>
      </c>
      <c r="AT84" s="16" t="s">
        <v>27</v>
      </c>
      <c r="AU84" s="16" t="s">
        <v>112</v>
      </c>
      <c r="BK84" s="53">
        <f>BK85+BK117</f>
        <v>0</v>
      </c>
    </row>
    <row r="85" spans="2:65" s="39" customFormat="1" ht="25.9" customHeight="1" x14ac:dyDescent="0.2">
      <c r="B85" s="46"/>
      <c r="D85" s="41" t="s">
        <v>27</v>
      </c>
      <c r="E85" s="52" t="s">
        <v>111</v>
      </c>
      <c r="F85" s="52" t="s">
        <v>110</v>
      </c>
      <c r="I85" s="48"/>
      <c r="J85" s="51">
        <f>BK85</f>
        <v>0</v>
      </c>
      <c r="L85" s="46"/>
      <c r="M85" s="45"/>
      <c r="P85" s="44">
        <f>P86</f>
        <v>0</v>
      </c>
      <c r="R85" s="44">
        <f>R86</f>
        <v>0</v>
      </c>
      <c r="T85" s="43">
        <f>T86</f>
        <v>0</v>
      </c>
      <c r="AR85" s="41" t="s">
        <v>91</v>
      </c>
      <c r="AT85" s="42" t="s">
        <v>27</v>
      </c>
      <c r="AU85" s="42" t="s">
        <v>57</v>
      </c>
      <c r="AY85" s="41" t="s">
        <v>0</v>
      </c>
      <c r="BK85" s="40">
        <f>BK86</f>
        <v>0</v>
      </c>
    </row>
    <row r="86" spans="2:65" s="39" customFormat="1" ht="22.9" customHeight="1" x14ac:dyDescent="0.2">
      <c r="B86" s="46"/>
      <c r="D86" s="41" t="s">
        <v>27</v>
      </c>
      <c r="E86" s="49" t="s">
        <v>109</v>
      </c>
      <c r="F86" s="49" t="s">
        <v>108</v>
      </c>
      <c r="I86" s="48"/>
      <c r="J86" s="47">
        <f>BK86</f>
        <v>0</v>
      </c>
      <c r="L86" s="46"/>
      <c r="M86" s="45"/>
      <c r="P86" s="44">
        <f>SUM(P87:P116)</f>
        <v>0</v>
      </c>
      <c r="R86" s="44">
        <f>SUM(R87:R116)</f>
        <v>0</v>
      </c>
      <c r="T86" s="43">
        <f>SUM(T87:T116)</f>
        <v>0</v>
      </c>
      <c r="AR86" s="41" t="s">
        <v>91</v>
      </c>
      <c r="AT86" s="42" t="s">
        <v>27</v>
      </c>
      <c r="AU86" s="42" t="s">
        <v>1</v>
      </c>
      <c r="AY86" s="41" t="s">
        <v>0</v>
      </c>
      <c r="BK86" s="40">
        <f>SUM(BK87:BK116)</f>
        <v>0</v>
      </c>
    </row>
    <row r="87" spans="2:65" s="2" customFormat="1" ht="37.9" customHeight="1" x14ac:dyDescent="0.25">
      <c r="B87" s="3"/>
      <c r="C87" s="36" t="s">
        <v>1</v>
      </c>
      <c r="D87" s="36" t="s">
        <v>12</v>
      </c>
      <c r="E87" s="35" t="s">
        <v>107</v>
      </c>
      <c r="F87" s="34" t="s">
        <v>106</v>
      </c>
      <c r="G87" s="33" t="s">
        <v>69</v>
      </c>
      <c r="H87" s="32">
        <v>1</v>
      </c>
      <c r="I87" s="31"/>
      <c r="J87" s="30">
        <f>ROUND(I87*H87,2)</f>
        <v>0</v>
      </c>
      <c r="K87" s="29"/>
      <c r="L87" s="3"/>
      <c r="M87" s="28" t="s">
        <v>5</v>
      </c>
      <c r="N87" s="27" t="s">
        <v>13</v>
      </c>
      <c r="P87" s="26">
        <f>O87*H87</f>
        <v>0</v>
      </c>
      <c r="Q87" s="26">
        <v>0</v>
      </c>
      <c r="R87" s="26">
        <f>Q87*H87</f>
        <v>0</v>
      </c>
      <c r="S87" s="26">
        <v>0</v>
      </c>
      <c r="T87" s="25">
        <f>S87*H87</f>
        <v>0</v>
      </c>
      <c r="AR87" s="23" t="s">
        <v>63</v>
      </c>
      <c r="AT87" s="23" t="s">
        <v>12</v>
      </c>
      <c r="AU87" s="23" t="s">
        <v>3</v>
      </c>
      <c r="AY87" s="16" t="s">
        <v>0</v>
      </c>
      <c r="BE87" s="24">
        <f>IF(N87="základní",J87,0)</f>
        <v>0</v>
      </c>
      <c r="BF87" s="24">
        <f>IF(N87="snížená",J87,0)</f>
        <v>0</v>
      </c>
      <c r="BG87" s="24">
        <f>IF(N87="zákl. přenesená",J87,0)</f>
        <v>0</v>
      </c>
      <c r="BH87" s="24">
        <f>IF(N87="sníž. přenesená",J87,0)</f>
        <v>0</v>
      </c>
      <c r="BI87" s="24">
        <f>IF(N87="nulová",J87,0)</f>
        <v>0</v>
      </c>
      <c r="BJ87" s="16" t="s">
        <v>1</v>
      </c>
      <c r="BK87" s="24">
        <f>ROUND(I87*H87,2)</f>
        <v>0</v>
      </c>
      <c r="BL87" s="16" t="s">
        <v>63</v>
      </c>
      <c r="BM87" s="23" t="s">
        <v>105</v>
      </c>
    </row>
    <row r="88" spans="2:65" s="2" customFormat="1" ht="19.5" x14ac:dyDescent="0.25">
      <c r="B88" s="3"/>
      <c r="D88" s="15" t="s">
        <v>8</v>
      </c>
      <c r="F88" s="22" t="s">
        <v>104</v>
      </c>
      <c r="I88" s="19"/>
      <c r="L88" s="3"/>
      <c r="M88" s="18"/>
      <c r="T88" s="17"/>
      <c r="AT88" s="16" t="s">
        <v>8</v>
      </c>
      <c r="AU88" s="16" t="s">
        <v>3</v>
      </c>
    </row>
    <row r="89" spans="2:65" s="2" customFormat="1" ht="33" customHeight="1" x14ac:dyDescent="0.25">
      <c r="B89" s="3"/>
      <c r="C89" s="36" t="s">
        <v>3</v>
      </c>
      <c r="D89" s="36" t="s">
        <v>12</v>
      </c>
      <c r="E89" s="35" t="s">
        <v>103</v>
      </c>
      <c r="F89" s="34" t="s">
        <v>101</v>
      </c>
      <c r="G89" s="33" t="s">
        <v>69</v>
      </c>
      <c r="H89" s="32">
        <v>1</v>
      </c>
      <c r="I89" s="31"/>
      <c r="J89" s="30">
        <f>ROUND(I89*H89,2)</f>
        <v>0</v>
      </c>
      <c r="K89" s="29"/>
      <c r="L89" s="3"/>
      <c r="M89" s="28" t="s">
        <v>5</v>
      </c>
      <c r="N89" s="27" t="s">
        <v>13</v>
      </c>
      <c r="P89" s="26">
        <f>O89*H89</f>
        <v>0</v>
      </c>
      <c r="Q89" s="26">
        <v>0</v>
      </c>
      <c r="R89" s="26">
        <f>Q89*H89</f>
        <v>0</v>
      </c>
      <c r="S89" s="26">
        <v>0</v>
      </c>
      <c r="T89" s="25">
        <f>S89*H89</f>
        <v>0</v>
      </c>
      <c r="AR89" s="23" t="s">
        <v>63</v>
      </c>
      <c r="AT89" s="23" t="s">
        <v>12</v>
      </c>
      <c r="AU89" s="23" t="s">
        <v>3</v>
      </c>
      <c r="AY89" s="16" t="s">
        <v>0</v>
      </c>
      <c r="BE89" s="24">
        <f>IF(N89="základní",J89,0)</f>
        <v>0</v>
      </c>
      <c r="BF89" s="24">
        <f>IF(N89="snížená",J89,0)</f>
        <v>0</v>
      </c>
      <c r="BG89" s="24">
        <f>IF(N89="zákl. přenesená",J89,0)</f>
        <v>0</v>
      </c>
      <c r="BH89" s="24">
        <f>IF(N89="sníž. přenesená",J89,0)</f>
        <v>0</v>
      </c>
      <c r="BI89" s="24">
        <f>IF(N89="nulová",J89,0)</f>
        <v>0</v>
      </c>
      <c r="BJ89" s="16" t="s">
        <v>1</v>
      </c>
      <c r="BK89" s="24">
        <f>ROUND(I89*H89,2)</f>
        <v>0</v>
      </c>
      <c r="BL89" s="16" t="s">
        <v>63</v>
      </c>
      <c r="BM89" s="23" t="s">
        <v>102</v>
      </c>
    </row>
    <row r="90" spans="2:65" s="2" customFormat="1" ht="19.5" x14ac:dyDescent="0.25">
      <c r="B90" s="3"/>
      <c r="D90" s="15" t="s">
        <v>8</v>
      </c>
      <c r="F90" s="22" t="s">
        <v>101</v>
      </c>
      <c r="I90" s="19"/>
      <c r="L90" s="3"/>
      <c r="M90" s="18"/>
      <c r="T90" s="17"/>
      <c r="AT90" s="16" t="s">
        <v>8</v>
      </c>
      <c r="AU90" s="16" t="s">
        <v>3</v>
      </c>
    </row>
    <row r="91" spans="2:65" s="6" customFormat="1" x14ac:dyDescent="0.25">
      <c r="B91" s="11"/>
      <c r="D91" s="15" t="s">
        <v>4</v>
      </c>
      <c r="E91" s="7" t="s">
        <v>5</v>
      </c>
      <c r="F91" s="14" t="s">
        <v>1</v>
      </c>
      <c r="H91" s="13">
        <v>1</v>
      </c>
      <c r="I91" s="12"/>
      <c r="L91" s="11"/>
      <c r="M91" s="38"/>
      <c r="T91" s="37"/>
      <c r="AT91" s="7" t="s">
        <v>4</v>
      </c>
      <c r="AU91" s="7" t="s">
        <v>3</v>
      </c>
      <c r="AV91" s="6" t="s">
        <v>3</v>
      </c>
      <c r="AW91" s="6" t="s">
        <v>2</v>
      </c>
      <c r="AX91" s="6" t="s">
        <v>1</v>
      </c>
      <c r="AY91" s="7" t="s">
        <v>0</v>
      </c>
    </row>
    <row r="92" spans="2:65" s="2" customFormat="1" ht="16.5" customHeight="1" x14ac:dyDescent="0.25">
      <c r="B92" s="3"/>
      <c r="C92" s="36" t="s">
        <v>100</v>
      </c>
      <c r="D92" s="36" t="s">
        <v>12</v>
      </c>
      <c r="E92" s="35" t="s">
        <v>99</v>
      </c>
      <c r="F92" s="34" t="s">
        <v>5</v>
      </c>
      <c r="G92" s="33" t="s">
        <v>94</v>
      </c>
      <c r="H92" s="32">
        <v>1</v>
      </c>
      <c r="I92" s="31"/>
      <c r="J92" s="30">
        <f>ROUND(I92*H92,2)</f>
        <v>0</v>
      </c>
      <c r="K92" s="29"/>
      <c r="L92" s="3"/>
      <c r="M92" s="28" t="s">
        <v>5</v>
      </c>
      <c r="N92" s="27" t="s">
        <v>13</v>
      </c>
      <c r="P92" s="26">
        <f>O92*H92</f>
        <v>0</v>
      </c>
      <c r="Q92" s="26">
        <v>0</v>
      </c>
      <c r="R92" s="26">
        <f>Q92*H92</f>
        <v>0</v>
      </c>
      <c r="S92" s="26">
        <v>0</v>
      </c>
      <c r="T92" s="25">
        <f>S92*H92</f>
        <v>0</v>
      </c>
      <c r="AR92" s="23" t="s">
        <v>63</v>
      </c>
      <c r="AT92" s="23" t="s">
        <v>12</v>
      </c>
      <c r="AU92" s="23" t="s">
        <v>3</v>
      </c>
      <c r="AY92" s="16" t="s">
        <v>0</v>
      </c>
      <c r="BE92" s="24">
        <f>IF(N92="základní",J92,0)</f>
        <v>0</v>
      </c>
      <c r="BF92" s="24">
        <f>IF(N92="snížená",J92,0)</f>
        <v>0</v>
      </c>
      <c r="BG92" s="24">
        <f>IF(N92="zákl. přenesená",J92,0)</f>
        <v>0</v>
      </c>
      <c r="BH92" s="24">
        <f>IF(N92="sníž. přenesená",J92,0)</f>
        <v>0</v>
      </c>
      <c r="BI92" s="24">
        <f>IF(N92="nulová",J92,0)</f>
        <v>0</v>
      </c>
      <c r="BJ92" s="16" t="s">
        <v>1</v>
      </c>
      <c r="BK92" s="24">
        <f>ROUND(I92*H92,2)</f>
        <v>0</v>
      </c>
      <c r="BL92" s="16" t="s">
        <v>63</v>
      </c>
      <c r="BM92" s="23" t="s">
        <v>98</v>
      </c>
    </row>
    <row r="93" spans="2:65" s="2" customFormat="1" x14ac:dyDescent="0.25">
      <c r="B93" s="3"/>
      <c r="D93" s="15" t="s">
        <v>8</v>
      </c>
      <c r="F93" s="22" t="s">
        <v>97</v>
      </c>
      <c r="I93" s="19"/>
      <c r="L93" s="3"/>
      <c r="M93" s="18"/>
      <c r="T93" s="17"/>
      <c r="AT93" s="16" t="s">
        <v>8</v>
      </c>
      <c r="AU93" s="16" t="s">
        <v>3</v>
      </c>
    </row>
    <row r="94" spans="2:65" s="6" customFormat="1" x14ac:dyDescent="0.25">
      <c r="B94" s="11"/>
      <c r="D94" s="15" t="s">
        <v>4</v>
      </c>
      <c r="E94" s="7" t="s">
        <v>5</v>
      </c>
      <c r="F94" s="14" t="s">
        <v>1</v>
      </c>
      <c r="H94" s="13">
        <v>1</v>
      </c>
      <c r="I94" s="12"/>
      <c r="L94" s="11"/>
      <c r="M94" s="38"/>
      <c r="T94" s="37"/>
      <c r="AT94" s="7" t="s">
        <v>4</v>
      </c>
      <c r="AU94" s="7" t="s">
        <v>3</v>
      </c>
      <c r="AV94" s="6" t="s">
        <v>3</v>
      </c>
      <c r="AW94" s="6" t="s">
        <v>2</v>
      </c>
      <c r="AX94" s="6" t="s">
        <v>1</v>
      </c>
      <c r="AY94" s="7" t="s">
        <v>0</v>
      </c>
    </row>
    <row r="95" spans="2:65" s="2" customFormat="1" ht="16.5" customHeight="1" x14ac:dyDescent="0.25">
      <c r="B95" s="3"/>
      <c r="C95" s="36" t="s">
        <v>96</v>
      </c>
      <c r="D95" s="36" t="s">
        <v>12</v>
      </c>
      <c r="E95" s="35" t="s">
        <v>95</v>
      </c>
      <c r="F95" s="34" t="s">
        <v>92</v>
      </c>
      <c r="G95" s="33" t="s">
        <v>94</v>
      </c>
      <c r="H95" s="32">
        <v>1</v>
      </c>
      <c r="I95" s="31"/>
      <c r="J95" s="30">
        <f>ROUND(I95*H95,2)</f>
        <v>0</v>
      </c>
      <c r="K95" s="29"/>
      <c r="L95" s="3"/>
      <c r="M95" s="28" t="s">
        <v>5</v>
      </c>
      <c r="N95" s="27" t="s">
        <v>13</v>
      </c>
      <c r="P95" s="26">
        <f>O95*H95</f>
        <v>0</v>
      </c>
      <c r="Q95" s="26">
        <v>0</v>
      </c>
      <c r="R95" s="26">
        <f>Q95*H95</f>
        <v>0</v>
      </c>
      <c r="S95" s="26">
        <v>0</v>
      </c>
      <c r="T95" s="25">
        <f>S95*H95</f>
        <v>0</v>
      </c>
      <c r="AR95" s="23" t="s">
        <v>63</v>
      </c>
      <c r="AT95" s="23" t="s">
        <v>12</v>
      </c>
      <c r="AU95" s="23" t="s">
        <v>3</v>
      </c>
      <c r="AY95" s="16" t="s">
        <v>0</v>
      </c>
      <c r="BE95" s="24">
        <f>IF(N95="základní",J95,0)</f>
        <v>0</v>
      </c>
      <c r="BF95" s="24">
        <f>IF(N95="snížená",J95,0)</f>
        <v>0</v>
      </c>
      <c r="BG95" s="24">
        <f>IF(N95="zákl. přenesená",J95,0)</f>
        <v>0</v>
      </c>
      <c r="BH95" s="24">
        <f>IF(N95="sníž. přenesená",J95,0)</f>
        <v>0</v>
      </c>
      <c r="BI95" s="24">
        <f>IF(N95="nulová",J95,0)</f>
        <v>0</v>
      </c>
      <c r="BJ95" s="16" t="s">
        <v>1</v>
      </c>
      <c r="BK95" s="24">
        <f>ROUND(I95*H95,2)</f>
        <v>0</v>
      </c>
      <c r="BL95" s="16" t="s">
        <v>63</v>
      </c>
      <c r="BM95" s="23" t="s">
        <v>93</v>
      </c>
    </row>
    <row r="96" spans="2:65" s="2" customFormat="1" x14ac:dyDescent="0.25">
      <c r="B96" s="3"/>
      <c r="D96" s="15" t="s">
        <v>8</v>
      </c>
      <c r="F96" s="22" t="s">
        <v>92</v>
      </c>
      <c r="I96" s="19"/>
      <c r="L96" s="3"/>
      <c r="M96" s="18"/>
      <c r="T96" s="17"/>
      <c r="AT96" s="16" t="s">
        <v>8</v>
      </c>
      <c r="AU96" s="16" t="s">
        <v>3</v>
      </c>
    </row>
    <row r="97" spans="2:65" s="2" customFormat="1" ht="37.9" customHeight="1" x14ac:dyDescent="0.25">
      <c r="B97" s="3"/>
      <c r="C97" s="36" t="s">
        <v>91</v>
      </c>
      <c r="D97" s="36" t="s">
        <v>12</v>
      </c>
      <c r="E97" s="35" t="s">
        <v>90</v>
      </c>
      <c r="F97" s="34" t="s">
        <v>89</v>
      </c>
      <c r="G97" s="33" t="s">
        <v>69</v>
      </c>
      <c r="H97" s="32">
        <v>1</v>
      </c>
      <c r="I97" s="31"/>
      <c r="J97" s="30">
        <f>ROUND(I97*H97,2)</f>
        <v>0</v>
      </c>
      <c r="K97" s="29"/>
      <c r="L97" s="3"/>
      <c r="M97" s="28" t="s">
        <v>5</v>
      </c>
      <c r="N97" s="27" t="s">
        <v>13</v>
      </c>
      <c r="P97" s="26">
        <f>O97*H97</f>
        <v>0</v>
      </c>
      <c r="Q97" s="26">
        <v>0</v>
      </c>
      <c r="R97" s="26">
        <f>Q97*H97</f>
        <v>0</v>
      </c>
      <c r="S97" s="26">
        <v>0</v>
      </c>
      <c r="T97" s="25">
        <f>S97*H97</f>
        <v>0</v>
      </c>
      <c r="AR97" s="23" t="s">
        <v>63</v>
      </c>
      <c r="AT97" s="23" t="s">
        <v>12</v>
      </c>
      <c r="AU97" s="23" t="s">
        <v>3</v>
      </c>
      <c r="AY97" s="16" t="s">
        <v>0</v>
      </c>
      <c r="BE97" s="24">
        <f>IF(N97="základní",J97,0)</f>
        <v>0</v>
      </c>
      <c r="BF97" s="24">
        <f>IF(N97="snížená",J97,0)</f>
        <v>0</v>
      </c>
      <c r="BG97" s="24">
        <f>IF(N97="zákl. přenesená",J97,0)</f>
        <v>0</v>
      </c>
      <c r="BH97" s="24">
        <f>IF(N97="sníž. přenesená",J97,0)</f>
        <v>0</v>
      </c>
      <c r="BI97" s="24">
        <f>IF(N97="nulová",J97,0)</f>
        <v>0</v>
      </c>
      <c r="BJ97" s="16" t="s">
        <v>1</v>
      </c>
      <c r="BK97" s="24">
        <f>ROUND(I97*H97,2)</f>
        <v>0</v>
      </c>
      <c r="BL97" s="16" t="s">
        <v>63</v>
      </c>
      <c r="BM97" s="23" t="s">
        <v>88</v>
      </c>
    </row>
    <row r="98" spans="2:65" s="2" customFormat="1" ht="29.25" x14ac:dyDescent="0.25">
      <c r="B98" s="3"/>
      <c r="D98" s="15" t="s">
        <v>8</v>
      </c>
      <c r="F98" s="22" t="s">
        <v>87</v>
      </c>
      <c r="I98" s="19"/>
      <c r="L98" s="3"/>
      <c r="M98" s="18"/>
      <c r="T98" s="17"/>
      <c r="AT98" s="16" t="s">
        <v>8</v>
      </c>
      <c r="AU98" s="16" t="s">
        <v>3</v>
      </c>
    </row>
    <row r="99" spans="2:65" s="2" customFormat="1" ht="39" x14ac:dyDescent="0.25">
      <c r="B99" s="3"/>
      <c r="D99" s="15" t="s">
        <v>36</v>
      </c>
      <c r="F99" s="50" t="s">
        <v>86</v>
      </c>
      <c r="I99" s="19"/>
      <c r="L99" s="3"/>
      <c r="M99" s="18"/>
      <c r="T99" s="17"/>
      <c r="AT99" s="16" t="s">
        <v>36</v>
      </c>
      <c r="AU99" s="16" t="s">
        <v>3</v>
      </c>
    </row>
    <row r="100" spans="2:65" s="6" customFormat="1" x14ac:dyDescent="0.25">
      <c r="B100" s="11"/>
      <c r="D100" s="15" t="s">
        <v>4</v>
      </c>
      <c r="E100" s="7" t="s">
        <v>5</v>
      </c>
      <c r="F100" s="14" t="s">
        <v>1</v>
      </c>
      <c r="H100" s="13">
        <v>1</v>
      </c>
      <c r="I100" s="12"/>
      <c r="L100" s="11"/>
      <c r="M100" s="38"/>
      <c r="T100" s="37"/>
      <c r="AT100" s="7" t="s">
        <v>4</v>
      </c>
      <c r="AU100" s="7" t="s">
        <v>3</v>
      </c>
      <c r="AV100" s="6" t="s">
        <v>3</v>
      </c>
      <c r="AW100" s="6" t="s">
        <v>2</v>
      </c>
      <c r="AX100" s="6" t="s">
        <v>1</v>
      </c>
      <c r="AY100" s="7" t="s">
        <v>0</v>
      </c>
    </row>
    <row r="101" spans="2:65" s="2" customFormat="1" ht="37.9" customHeight="1" x14ac:dyDescent="0.25">
      <c r="B101" s="3"/>
      <c r="C101" s="36" t="s">
        <v>28</v>
      </c>
      <c r="D101" s="36" t="s">
        <v>12</v>
      </c>
      <c r="E101" s="35" t="s">
        <v>85</v>
      </c>
      <c r="F101" s="34" t="s">
        <v>83</v>
      </c>
      <c r="G101" s="33" t="s">
        <v>69</v>
      </c>
      <c r="H101" s="32">
        <v>1</v>
      </c>
      <c r="I101" s="31"/>
      <c r="J101" s="30">
        <f>ROUND(I101*H101,2)</f>
        <v>0</v>
      </c>
      <c r="K101" s="29"/>
      <c r="L101" s="3"/>
      <c r="M101" s="28" t="s">
        <v>5</v>
      </c>
      <c r="N101" s="27" t="s">
        <v>13</v>
      </c>
      <c r="P101" s="26">
        <f>O101*H101</f>
        <v>0</v>
      </c>
      <c r="Q101" s="26">
        <v>0</v>
      </c>
      <c r="R101" s="26">
        <f>Q101*H101</f>
        <v>0</v>
      </c>
      <c r="S101" s="26">
        <v>0</v>
      </c>
      <c r="T101" s="25">
        <f>S101*H101</f>
        <v>0</v>
      </c>
      <c r="AR101" s="23" t="s">
        <v>63</v>
      </c>
      <c r="AT101" s="23" t="s">
        <v>12</v>
      </c>
      <c r="AU101" s="23" t="s">
        <v>3</v>
      </c>
      <c r="AY101" s="16" t="s">
        <v>0</v>
      </c>
      <c r="BE101" s="24">
        <f>IF(N101="základní",J101,0)</f>
        <v>0</v>
      </c>
      <c r="BF101" s="24">
        <f>IF(N101="snížená",J101,0)</f>
        <v>0</v>
      </c>
      <c r="BG101" s="24">
        <f>IF(N101="zákl. přenesená",J101,0)</f>
        <v>0</v>
      </c>
      <c r="BH101" s="24">
        <f>IF(N101="sníž. přenesená",J101,0)</f>
        <v>0</v>
      </c>
      <c r="BI101" s="24">
        <f>IF(N101="nulová",J101,0)</f>
        <v>0</v>
      </c>
      <c r="BJ101" s="16" t="s">
        <v>1</v>
      </c>
      <c r="BK101" s="24">
        <f>ROUND(I101*H101,2)</f>
        <v>0</v>
      </c>
      <c r="BL101" s="16" t="s">
        <v>63</v>
      </c>
      <c r="BM101" s="23" t="s">
        <v>84</v>
      </c>
    </row>
    <row r="102" spans="2:65" s="2" customFormat="1" ht="19.5" x14ac:dyDescent="0.25">
      <c r="B102" s="3"/>
      <c r="D102" s="15" t="s">
        <v>8</v>
      </c>
      <c r="F102" s="22" t="s">
        <v>83</v>
      </c>
      <c r="I102" s="19"/>
      <c r="L102" s="3"/>
      <c r="M102" s="18"/>
      <c r="T102" s="17"/>
      <c r="AT102" s="16" t="s">
        <v>8</v>
      </c>
      <c r="AU102" s="16" t="s">
        <v>3</v>
      </c>
    </row>
    <row r="103" spans="2:65" s="6" customFormat="1" x14ac:dyDescent="0.25">
      <c r="B103" s="11"/>
      <c r="D103" s="15" t="s">
        <v>4</v>
      </c>
      <c r="E103" s="7" t="s">
        <v>5</v>
      </c>
      <c r="F103" s="14" t="s">
        <v>82</v>
      </c>
      <c r="H103" s="13">
        <v>1</v>
      </c>
      <c r="I103" s="12"/>
      <c r="L103" s="11"/>
      <c r="M103" s="38"/>
      <c r="T103" s="37"/>
      <c r="AT103" s="7" t="s">
        <v>4</v>
      </c>
      <c r="AU103" s="7" t="s">
        <v>3</v>
      </c>
      <c r="AV103" s="6" t="s">
        <v>3</v>
      </c>
      <c r="AW103" s="6" t="s">
        <v>2</v>
      </c>
      <c r="AX103" s="6" t="s">
        <v>1</v>
      </c>
      <c r="AY103" s="7" t="s">
        <v>0</v>
      </c>
    </row>
    <row r="104" spans="2:65" s="2" customFormat="1" ht="16.5" customHeight="1" x14ac:dyDescent="0.25">
      <c r="B104" s="3"/>
      <c r="C104" s="36" t="s">
        <v>81</v>
      </c>
      <c r="D104" s="36" t="s">
        <v>12</v>
      </c>
      <c r="E104" s="35" t="s">
        <v>80</v>
      </c>
      <c r="F104" s="34" t="s">
        <v>78</v>
      </c>
      <c r="G104" s="33" t="s">
        <v>69</v>
      </c>
      <c r="H104" s="32">
        <v>1</v>
      </c>
      <c r="I104" s="31"/>
      <c r="J104" s="30">
        <f>ROUND(I104*H104,2)</f>
        <v>0</v>
      </c>
      <c r="K104" s="29"/>
      <c r="L104" s="3"/>
      <c r="M104" s="28" t="s">
        <v>5</v>
      </c>
      <c r="N104" s="27" t="s">
        <v>13</v>
      </c>
      <c r="P104" s="26">
        <f>O104*H104</f>
        <v>0</v>
      </c>
      <c r="Q104" s="26">
        <v>0</v>
      </c>
      <c r="R104" s="26">
        <f>Q104*H104</f>
        <v>0</v>
      </c>
      <c r="S104" s="26">
        <v>0</v>
      </c>
      <c r="T104" s="25">
        <f>S104*H104</f>
        <v>0</v>
      </c>
      <c r="AR104" s="23" t="s">
        <v>63</v>
      </c>
      <c r="AT104" s="23" t="s">
        <v>12</v>
      </c>
      <c r="AU104" s="23" t="s">
        <v>3</v>
      </c>
      <c r="AY104" s="16" t="s">
        <v>0</v>
      </c>
      <c r="BE104" s="24">
        <f>IF(N104="základní",J104,0)</f>
        <v>0</v>
      </c>
      <c r="BF104" s="24">
        <f>IF(N104="snížená",J104,0)</f>
        <v>0</v>
      </c>
      <c r="BG104" s="24">
        <f>IF(N104="zákl. přenesená",J104,0)</f>
        <v>0</v>
      </c>
      <c r="BH104" s="24">
        <f>IF(N104="sníž. přenesená",J104,0)</f>
        <v>0</v>
      </c>
      <c r="BI104" s="24">
        <f>IF(N104="nulová",J104,0)</f>
        <v>0</v>
      </c>
      <c r="BJ104" s="16" t="s">
        <v>1</v>
      </c>
      <c r="BK104" s="24">
        <f>ROUND(I104*H104,2)</f>
        <v>0</v>
      </c>
      <c r="BL104" s="16" t="s">
        <v>63</v>
      </c>
      <c r="BM104" s="23" t="s">
        <v>79</v>
      </c>
    </row>
    <row r="105" spans="2:65" s="2" customFormat="1" x14ac:dyDescent="0.25">
      <c r="B105" s="3"/>
      <c r="D105" s="15" t="s">
        <v>8</v>
      </c>
      <c r="F105" s="22" t="s">
        <v>78</v>
      </c>
      <c r="I105" s="19"/>
      <c r="L105" s="3"/>
      <c r="M105" s="18"/>
      <c r="T105" s="17"/>
      <c r="AT105" s="16" t="s">
        <v>8</v>
      </c>
      <c r="AU105" s="16" t="s">
        <v>3</v>
      </c>
    </row>
    <row r="106" spans="2:65" s="2" customFormat="1" ht="37.9" customHeight="1" x14ac:dyDescent="0.25">
      <c r="B106" s="3"/>
      <c r="C106" s="36" t="s">
        <v>77</v>
      </c>
      <c r="D106" s="36" t="s">
        <v>12</v>
      </c>
      <c r="E106" s="35" t="s">
        <v>76</v>
      </c>
      <c r="F106" s="34" t="s">
        <v>75</v>
      </c>
      <c r="G106" s="33" t="s">
        <v>69</v>
      </c>
      <c r="H106" s="32">
        <v>1</v>
      </c>
      <c r="I106" s="31"/>
      <c r="J106" s="30">
        <f>ROUND(I106*H106,2)</f>
        <v>0</v>
      </c>
      <c r="K106" s="29"/>
      <c r="L106" s="3"/>
      <c r="M106" s="28" t="s">
        <v>5</v>
      </c>
      <c r="N106" s="27" t="s">
        <v>13</v>
      </c>
      <c r="P106" s="26">
        <f>O106*H106</f>
        <v>0</v>
      </c>
      <c r="Q106" s="26">
        <v>0</v>
      </c>
      <c r="R106" s="26">
        <f>Q106*H106</f>
        <v>0</v>
      </c>
      <c r="S106" s="26">
        <v>0</v>
      </c>
      <c r="T106" s="25">
        <f>S106*H106</f>
        <v>0</v>
      </c>
      <c r="AR106" s="23" t="s">
        <v>63</v>
      </c>
      <c r="AT106" s="23" t="s">
        <v>12</v>
      </c>
      <c r="AU106" s="23" t="s">
        <v>3</v>
      </c>
      <c r="AY106" s="16" t="s">
        <v>0</v>
      </c>
      <c r="BE106" s="24">
        <f>IF(N106="základní",J106,0)</f>
        <v>0</v>
      </c>
      <c r="BF106" s="24">
        <f>IF(N106="snížená",J106,0)</f>
        <v>0</v>
      </c>
      <c r="BG106" s="24">
        <f>IF(N106="zákl. přenesená",J106,0)</f>
        <v>0</v>
      </c>
      <c r="BH106" s="24">
        <f>IF(N106="sníž. přenesená",J106,0)</f>
        <v>0</v>
      </c>
      <c r="BI106" s="24">
        <f>IF(N106="nulová",J106,0)</f>
        <v>0</v>
      </c>
      <c r="BJ106" s="16" t="s">
        <v>1</v>
      </c>
      <c r="BK106" s="24">
        <f>ROUND(I106*H106,2)</f>
        <v>0</v>
      </c>
      <c r="BL106" s="16" t="s">
        <v>63</v>
      </c>
      <c r="BM106" s="23" t="s">
        <v>74</v>
      </c>
    </row>
    <row r="107" spans="2:65" s="2" customFormat="1" ht="29.25" x14ac:dyDescent="0.25">
      <c r="B107" s="3"/>
      <c r="D107" s="15" t="s">
        <v>8</v>
      </c>
      <c r="F107" s="22" t="s">
        <v>73</v>
      </c>
      <c r="I107" s="19"/>
      <c r="L107" s="3"/>
      <c r="M107" s="18"/>
      <c r="T107" s="17"/>
      <c r="AT107" s="16" t="s">
        <v>8</v>
      </c>
      <c r="AU107" s="16" t="s">
        <v>3</v>
      </c>
    </row>
    <row r="108" spans="2:65" s="2" customFormat="1" ht="39" x14ac:dyDescent="0.25">
      <c r="B108" s="3"/>
      <c r="D108" s="15" t="s">
        <v>36</v>
      </c>
      <c r="F108" s="50" t="s">
        <v>72</v>
      </c>
      <c r="I108" s="19"/>
      <c r="L108" s="3"/>
      <c r="M108" s="18"/>
      <c r="T108" s="17"/>
      <c r="AT108" s="16" t="s">
        <v>36</v>
      </c>
      <c r="AU108" s="16" t="s">
        <v>3</v>
      </c>
    </row>
    <row r="109" spans="2:65" s="6" customFormat="1" x14ac:dyDescent="0.25">
      <c r="B109" s="11"/>
      <c r="D109" s="15" t="s">
        <v>4</v>
      </c>
      <c r="E109" s="7" t="s">
        <v>5</v>
      </c>
      <c r="F109" s="14" t="s">
        <v>1</v>
      </c>
      <c r="H109" s="13">
        <v>1</v>
      </c>
      <c r="I109" s="12"/>
      <c r="L109" s="11"/>
      <c r="M109" s="38"/>
      <c r="T109" s="37"/>
      <c r="AT109" s="7" t="s">
        <v>4</v>
      </c>
      <c r="AU109" s="7" t="s">
        <v>3</v>
      </c>
      <c r="AV109" s="6" t="s">
        <v>3</v>
      </c>
      <c r="AW109" s="6" t="s">
        <v>2</v>
      </c>
      <c r="AX109" s="6" t="s">
        <v>1</v>
      </c>
      <c r="AY109" s="7" t="s">
        <v>0</v>
      </c>
    </row>
    <row r="110" spans="2:65" s="2" customFormat="1" ht="16.5" customHeight="1" x14ac:dyDescent="0.25">
      <c r="B110" s="3"/>
      <c r="C110" s="36" t="s">
        <v>71</v>
      </c>
      <c r="D110" s="36" t="s">
        <v>12</v>
      </c>
      <c r="E110" s="35" t="s">
        <v>70</v>
      </c>
      <c r="F110" s="34" t="s">
        <v>67</v>
      </c>
      <c r="G110" s="33" t="s">
        <v>69</v>
      </c>
      <c r="H110" s="32">
        <v>1</v>
      </c>
      <c r="I110" s="31"/>
      <c r="J110" s="30">
        <f>ROUND(I110*H110,2)</f>
        <v>0</v>
      </c>
      <c r="K110" s="29"/>
      <c r="L110" s="3"/>
      <c r="M110" s="28" t="s">
        <v>5</v>
      </c>
      <c r="N110" s="27" t="s">
        <v>13</v>
      </c>
      <c r="P110" s="26">
        <f>O110*H110</f>
        <v>0</v>
      </c>
      <c r="Q110" s="26">
        <v>0</v>
      </c>
      <c r="R110" s="26">
        <f>Q110*H110</f>
        <v>0</v>
      </c>
      <c r="S110" s="26">
        <v>0</v>
      </c>
      <c r="T110" s="25">
        <f>S110*H110</f>
        <v>0</v>
      </c>
      <c r="AR110" s="23" t="s">
        <v>63</v>
      </c>
      <c r="AT110" s="23" t="s">
        <v>12</v>
      </c>
      <c r="AU110" s="23" t="s">
        <v>3</v>
      </c>
      <c r="AY110" s="16" t="s">
        <v>0</v>
      </c>
      <c r="BE110" s="24">
        <f>IF(N110="základní",J110,0)</f>
        <v>0</v>
      </c>
      <c r="BF110" s="24">
        <f>IF(N110="snížená",J110,0)</f>
        <v>0</v>
      </c>
      <c r="BG110" s="24">
        <f>IF(N110="zákl. přenesená",J110,0)</f>
        <v>0</v>
      </c>
      <c r="BH110" s="24">
        <f>IF(N110="sníž. přenesená",J110,0)</f>
        <v>0</v>
      </c>
      <c r="BI110" s="24">
        <f>IF(N110="nulová",J110,0)</f>
        <v>0</v>
      </c>
      <c r="BJ110" s="16" t="s">
        <v>1</v>
      </c>
      <c r="BK110" s="24">
        <f>ROUND(I110*H110,2)</f>
        <v>0</v>
      </c>
      <c r="BL110" s="16" t="s">
        <v>63</v>
      </c>
      <c r="BM110" s="23" t="s">
        <v>68</v>
      </c>
    </row>
    <row r="111" spans="2:65" s="2" customFormat="1" x14ac:dyDescent="0.25">
      <c r="B111" s="3"/>
      <c r="D111" s="15" t="s">
        <v>8</v>
      </c>
      <c r="F111" s="22" t="s">
        <v>67</v>
      </c>
      <c r="I111" s="19"/>
      <c r="L111" s="3"/>
      <c r="M111" s="18"/>
      <c r="T111" s="17"/>
      <c r="AT111" s="16" t="s">
        <v>8</v>
      </c>
      <c r="AU111" s="16" t="s">
        <v>3</v>
      </c>
    </row>
    <row r="112" spans="2:65" s="2" customFormat="1" ht="19.5" x14ac:dyDescent="0.25">
      <c r="B112" s="3"/>
      <c r="D112" s="15" t="s">
        <v>36</v>
      </c>
      <c r="F112" s="50" t="s">
        <v>66</v>
      </c>
      <c r="I112" s="19"/>
      <c r="L112" s="3"/>
      <c r="M112" s="18"/>
      <c r="T112" s="17"/>
      <c r="AT112" s="16" t="s">
        <v>36</v>
      </c>
      <c r="AU112" s="16" t="s">
        <v>3</v>
      </c>
    </row>
    <row r="113" spans="2:65" s="2" customFormat="1" ht="24.2" customHeight="1" x14ac:dyDescent="0.25">
      <c r="B113" s="3"/>
      <c r="C113" s="36" t="s">
        <v>65</v>
      </c>
      <c r="D113" s="36" t="s">
        <v>12</v>
      </c>
      <c r="E113" s="35" t="s">
        <v>64</v>
      </c>
      <c r="F113" s="34" t="s">
        <v>61</v>
      </c>
      <c r="G113" s="33" t="s">
        <v>14</v>
      </c>
      <c r="H113" s="32">
        <v>1</v>
      </c>
      <c r="I113" s="31"/>
      <c r="J113" s="30">
        <f>ROUND(I113*H113,2)</f>
        <v>0</v>
      </c>
      <c r="K113" s="29"/>
      <c r="L113" s="3"/>
      <c r="M113" s="28" t="s">
        <v>5</v>
      </c>
      <c r="N113" s="27" t="s">
        <v>13</v>
      </c>
      <c r="P113" s="26">
        <f>O113*H113</f>
        <v>0</v>
      </c>
      <c r="Q113" s="26">
        <v>0</v>
      </c>
      <c r="R113" s="26">
        <f>Q113*H113</f>
        <v>0</v>
      </c>
      <c r="S113" s="26">
        <v>0</v>
      </c>
      <c r="T113" s="25">
        <f>S113*H113</f>
        <v>0</v>
      </c>
      <c r="AR113" s="23" t="s">
        <v>63</v>
      </c>
      <c r="AT113" s="23" t="s">
        <v>12</v>
      </c>
      <c r="AU113" s="23" t="s">
        <v>3</v>
      </c>
      <c r="AY113" s="16" t="s">
        <v>0</v>
      </c>
      <c r="BE113" s="24">
        <f>IF(N113="základní",J113,0)</f>
        <v>0</v>
      </c>
      <c r="BF113" s="24">
        <f>IF(N113="snížená",J113,0)</f>
        <v>0</v>
      </c>
      <c r="BG113" s="24">
        <f>IF(N113="zákl. přenesená",J113,0)</f>
        <v>0</v>
      </c>
      <c r="BH113" s="24">
        <f>IF(N113="sníž. přenesená",J113,0)</f>
        <v>0</v>
      </c>
      <c r="BI113" s="24">
        <f>IF(N113="nulová",J113,0)</f>
        <v>0</v>
      </c>
      <c r="BJ113" s="16" t="s">
        <v>1</v>
      </c>
      <c r="BK113" s="24">
        <f>ROUND(I113*H113,2)</f>
        <v>0</v>
      </c>
      <c r="BL113" s="16" t="s">
        <v>63</v>
      </c>
      <c r="BM113" s="23" t="s">
        <v>62</v>
      </c>
    </row>
    <row r="114" spans="2:65" s="2" customFormat="1" x14ac:dyDescent="0.25">
      <c r="B114" s="3"/>
      <c r="D114" s="15" t="s">
        <v>8</v>
      </c>
      <c r="F114" s="22" t="s">
        <v>61</v>
      </c>
      <c r="I114" s="19"/>
      <c r="L114" s="3"/>
      <c r="M114" s="18"/>
      <c r="T114" s="17"/>
      <c r="AT114" s="16" t="s">
        <v>8</v>
      </c>
      <c r="AU114" s="16" t="s">
        <v>3</v>
      </c>
    </row>
    <row r="115" spans="2:65" s="2" customFormat="1" ht="136.5" x14ac:dyDescent="0.25">
      <c r="B115" s="3"/>
      <c r="D115" s="15" t="s">
        <v>36</v>
      </c>
      <c r="F115" s="50" t="s">
        <v>60</v>
      </c>
      <c r="I115" s="19"/>
      <c r="L115" s="3"/>
      <c r="M115" s="18"/>
      <c r="T115" s="17"/>
      <c r="AT115" s="16" t="s">
        <v>36</v>
      </c>
      <c r="AU115" s="16" t="s">
        <v>3</v>
      </c>
    </row>
    <row r="116" spans="2:65" s="6" customFormat="1" x14ac:dyDescent="0.25">
      <c r="B116" s="11"/>
      <c r="D116" s="15" t="s">
        <v>4</v>
      </c>
      <c r="E116" s="7" t="s">
        <v>5</v>
      </c>
      <c r="F116" s="14" t="s">
        <v>1</v>
      </c>
      <c r="H116" s="13">
        <v>1</v>
      </c>
      <c r="I116" s="12"/>
      <c r="L116" s="11"/>
      <c r="M116" s="38"/>
      <c r="T116" s="37"/>
      <c r="AT116" s="7" t="s">
        <v>4</v>
      </c>
      <c r="AU116" s="7" t="s">
        <v>3</v>
      </c>
      <c r="AV116" s="6" t="s">
        <v>3</v>
      </c>
      <c r="AW116" s="6" t="s">
        <v>2</v>
      </c>
      <c r="AX116" s="6" t="s">
        <v>1</v>
      </c>
      <c r="AY116" s="7" t="s">
        <v>0</v>
      </c>
    </row>
    <row r="117" spans="2:65" s="39" customFormat="1" ht="25.9" customHeight="1" x14ac:dyDescent="0.2">
      <c r="B117" s="46"/>
      <c r="D117" s="41" t="s">
        <v>27</v>
      </c>
      <c r="E117" s="52" t="s">
        <v>59</v>
      </c>
      <c r="F117" s="52" t="s">
        <v>58</v>
      </c>
      <c r="I117" s="48"/>
      <c r="J117" s="51">
        <f>BK117</f>
        <v>0</v>
      </c>
      <c r="L117" s="46"/>
      <c r="M117" s="45"/>
      <c r="P117" s="44">
        <f>P118+P135</f>
        <v>0</v>
      </c>
      <c r="R117" s="44">
        <f>R118+R135</f>
        <v>0</v>
      </c>
      <c r="T117" s="43">
        <f>T118+T135</f>
        <v>0</v>
      </c>
      <c r="AR117" s="41" t="s">
        <v>28</v>
      </c>
      <c r="AT117" s="42" t="s">
        <v>27</v>
      </c>
      <c r="AU117" s="42" t="s">
        <v>57</v>
      </c>
      <c r="AY117" s="41" t="s">
        <v>0</v>
      </c>
      <c r="BK117" s="40">
        <f>BK118+BK135</f>
        <v>0</v>
      </c>
    </row>
    <row r="118" spans="2:65" s="39" customFormat="1" ht="22.9" customHeight="1" x14ac:dyDescent="0.2">
      <c r="B118" s="46"/>
      <c r="D118" s="41" t="s">
        <v>27</v>
      </c>
      <c r="E118" s="49" t="s">
        <v>56</v>
      </c>
      <c r="F118" s="49" t="s">
        <v>55</v>
      </c>
      <c r="I118" s="48"/>
      <c r="J118" s="47">
        <f>BK118</f>
        <v>0</v>
      </c>
      <c r="L118" s="46"/>
      <c r="M118" s="45"/>
      <c r="P118" s="44">
        <f>SUM(P119:P134)</f>
        <v>0</v>
      </c>
      <c r="R118" s="44">
        <f>SUM(R119:R134)</f>
        <v>0</v>
      </c>
      <c r="T118" s="43">
        <f>SUM(T119:T134)</f>
        <v>0</v>
      </c>
      <c r="AR118" s="41" t="s">
        <v>28</v>
      </c>
      <c r="AT118" s="42" t="s">
        <v>27</v>
      </c>
      <c r="AU118" s="42" t="s">
        <v>1</v>
      </c>
      <c r="AY118" s="41" t="s">
        <v>0</v>
      </c>
      <c r="BK118" s="40">
        <f>SUM(BK119:BK134)</f>
        <v>0</v>
      </c>
    </row>
    <row r="119" spans="2:65" s="2" customFormat="1" ht="16.5" customHeight="1" x14ac:dyDescent="0.25">
      <c r="B119" s="3"/>
      <c r="C119" s="36" t="s">
        <v>54</v>
      </c>
      <c r="D119" s="36" t="s">
        <v>12</v>
      </c>
      <c r="E119" s="35" t="s">
        <v>53</v>
      </c>
      <c r="F119" s="34" t="s">
        <v>51</v>
      </c>
      <c r="G119" s="33" t="s">
        <v>33</v>
      </c>
      <c r="H119" s="32">
        <v>1</v>
      </c>
      <c r="I119" s="31"/>
      <c r="J119" s="30">
        <f>ROUND(I119*H119,2)</f>
        <v>0</v>
      </c>
      <c r="K119" s="29"/>
      <c r="L119" s="3"/>
      <c r="M119" s="28" t="s">
        <v>5</v>
      </c>
      <c r="N119" s="27" t="s">
        <v>13</v>
      </c>
      <c r="P119" s="26">
        <f>O119*H119</f>
        <v>0</v>
      </c>
      <c r="Q119" s="26">
        <v>0</v>
      </c>
      <c r="R119" s="26">
        <f>Q119*H119</f>
        <v>0</v>
      </c>
      <c r="S119" s="26">
        <v>0</v>
      </c>
      <c r="T119" s="25">
        <f>S119*H119</f>
        <v>0</v>
      </c>
      <c r="AR119" s="23" t="s">
        <v>11</v>
      </c>
      <c r="AT119" s="23" t="s">
        <v>12</v>
      </c>
      <c r="AU119" s="23" t="s">
        <v>3</v>
      </c>
      <c r="AY119" s="16" t="s">
        <v>0</v>
      </c>
      <c r="BE119" s="24">
        <f>IF(N119="základní",J119,0)</f>
        <v>0</v>
      </c>
      <c r="BF119" s="24">
        <f>IF(N119="snížená",J119,0)</f>
        <v>0</v>
      </c>
      <c r="BG119" s="24">
        <f>IF(N119="zákl. přenesená",J119,0)</f>
        <v>0</v>
      </c>
      <c r="BH119" s="24">
        <f>IF(N119="sníž. přenesená",J119,0)</f>
        <v>0</v>
      </c>
      <c r="BI119" s="24">
        <f>IF(N119="nulová",J119,0)</f>
        <v>0</v>
      </c>
      <c r="BJ119" s="16" t="s">
        <v>1</v>
      </c>
      <c r="BK119" s="24">
        <f>ROUND(I119*H119,2)</f>
        <v>0</v>
      </c>
      <c r="BL119" s="16" t="s">
        <v>11</v>
      </c>
      <c r="BM119" s="23" t="s">
        <v>52</v>
      </c>
    </row>
    <row r="120" spans="2:65" s="2" customFormat="1" x14ac:dyDescent="0.25">
      <c r="B120" s="3"/>
      <c r="D120" s="15" t="s">
        <v>8</v>
      </c>
      <c r="F120" s="22" t="s">
        <v>51</v>
      </c>
      <c r="I120" s="19"/>
      <c r="L120" s="3"/>
      <c r="M120" s="18"/>
      <c r="T120" s="17"/>
      <c r="AT120" s="16" t="s">
        <v>8</v>
      </c>
      <c r="AU120" s="16" t="s">
        <v>3</v>
      </c>
    </row>
    <row r="121" spans="2:65" s="2" customFormat="1" x14ac:dyDescent="0.25">
      <c r="B121" s="3"/>
      <c r="D121" s="21" t="s">
        <v>6</v>
      </c>
      <c r="F121" s="20" t="s">
        <v>50</v>
      </c>
      <c r="I121" s="19"/>
      <c r="L121" s="3"/>
      <c r="M121" s="18"/>
      <c r="T121" s="17"/>
      <c r="AT121" s="16" t="s">
        <v>6</v>
      </c>
      <c r="AU121" s="16" t="s">
        <v>3</v>
      </c>
    </row>
    <row r="122" spans="2:65" s="2" customFormat="1" ht="29.25" x14ac:dyDescent="0.25">
      <c r="B122" s="3"/>
      <c r="D122" s="15" t="s">
        <v>38</v>
      </c>
      <c r="F122" s="50" t="s">
        <v>39</v>
      </c>
      <c r="I122" s="19"/>
      <c r="L122" s="3"/>
      <c r="M122" s="18"/>
      <c r="T122" s="17"/>
      <c r="AT122" s="16" t="s">
        <v>38</v>
      </c>
      <c r="AU122" s="16" t="s">
        <v>3</v>
      </c>
    </row>
    <row r="123" spans="2:65" s="6" customFormat="1" x14ac:dyDescent="0.25">
      <c r="B123" s="11"/>
      <c r="D123" s="15" t="s">
        <v>4</v>
      </c>
      <c r="E123" s="7" t="s">
        <v>5</v>
      </c>
      <c r="F123" s="14" t="s">
        <v>1</v>
      </c>
      <c r="H123" s="13">
        <v>1</v>
      </c>
      <c r="I123" s="12"/>
      <c r="L123" s="11"/>
      <c r="M123" s="38"/>
      <c r="T123" s="37"/>
      <c r="AT123" s="7" t="s">
        <v>4</v>
      </c>
      <c r="AU123" s="7" t="s">
        <v>3</v>
      </c>
      <c r="AV123" s="6" t="s">
        <v>3</v>
      </c>
      <c r="AW123" s="6" t="s">
        <v>2</v>
      </c>
      <c r="AX123" s="6" t="s">
        <v>1</v>
      </c>
      <c r="AY123" s="7" t="s">
        <v>0</v>
      </c>
    </row>
    <row r="124" spans="2:65" s="2" customFormat="1" ht="16.5" customHeight="1" x14ac:dyDescent="0.25">
      <c r="B124" s="3"/>
      <c r="C124" s="36" t="s">
        <v>49</v>
      </c>
      <c r="D124" s="36" t="s">
        <v>12</v>
      </c>
      <c r="E124" s="35" t="s">
        <v>48</v>
      </c>
      <c r="F124" s="34" t="s">
        <v>46</v>
      </c>
      <c r="G124" s="33" t="s">
        <v>33</v>
      </c>
      <c r="H124" s="32">
        <v>1</v>
      </c>
      <c r="I124" s="31"/>
      <c r="J124" s="30">
        <f>ROUND(I124*H124,2)</f>
        <v>0</v>
      </c>
      <c r="K124" s="29"/>
      <c r="L124" s="3"/>
      <c r="M124" s="28" t="s">
        <v>5</v>
      </c>
      <c r="N124" s="27" t="s">
        <v>13</v>
      </c>
      <c r="P124" s="26">
        <f>O124*H124</f>
        <v>0</v>
      </c>
      <c r="Q124" s="26">
        <v>0</v>
      </c>
      <c r="R124" s="26">
        <f>Q124*H124</f>
        <v>0</v>
      </c>
      <c r="S124" s="26">
        <v>0</v>
      </c>
      <c r="T124" s="25">
        <f>S124*H124</f>
        <v>0</v>
      </c>
      <c r="AR124" s="23" t="s">
        <v>11</v>
      </c>
      <c r="AT124" s="23" t="s">
        <v>12</v>
      </c>
      <c r="AU124" s="23" t="s">
        <v>3</v>
      </c>
      <c r="AY124" s="16" t="s">
        <v>0</v>
      </c>
      <c r="BE124" s="24">
        <f>IF(N124="základní",J124,0)</f>
        <v>0</v>
      </c>
      <c r="BF124" s="24">
        <f>IF(N124="snížená",J124,0)</f>
        <v>0</v>
      </c>
      <c r="BG124" s="24">
        <f>IF(N124="zákl. přenesená",J124,0)</f>
        <v>0</v>
      </c>
      <c r="BH124" s="24">
        <f>IF(N124="sníž. přenesená",J124,0)</f>
        <v>0</v>
      </c>
      <c r="BI124" s="24">
        <f>IF(N124="nulová",J124,0)</f>
        <v>0</v>
      </c>
      <c r="BJ124" s="16" t="s">
        <v>1</v>
      </c>
      <c r="BK124" s="24">
        <f>ROUND(I124*H124,2)</f>
        <v>0</v>
      </c>
      <c r="BL124" s="16" t="s">
        <v>11</v>
      </c>
      <c r="BM124" s="23" t="s">
        <v>47</v>
      </c>
    </row>
    <row r="125" spans="2:65" s="2" customFormat="1" x14ac:dyDescent="0.25">
      <c r="B125" s="3"/>
      <c r="D125" s="15" t="s">
        <v>8</v>
      </c>
      <c r="F125" s="22" t="s">
        <v>46</v>
      </c>
      <c r="I125" s="19"/>
      <c r="L125" s="3"/>
      <c r="M125" s="18"/>
      <c r="T125" s="17"/>
      <c r="AT125" s="16" t="s">
        <v>8</v>
      </c>
      <c r="AU125" s="16" t="s">
        <v>3</v>
      </c>
    </row>
    <row r="126" spans="2:65" s="2" customFormat="1" x14ac:dyDescent="0.25">
      <c r="B126" s="3"/>
      <c r="D126" s="21" t="s">
        <v>6</v>
      </c>
      <c r="F126" s="20" t="s">
        <v>45</v>
      </c>
      <c r="I126" s="19"/>
      <c r="L126" s="3"/>
      <c r="M126" s="18"/>
      <c r="T126" s="17"/>
      <c r="AT126" s="16" t="s">
        <v>6</v>
      </c>
      <c r="AU126" s="16" t="s">
        <v>3</v>
      </c>
    </row>
    <row r="127" spans="2:65" s="2" customFormat="1" ht="29.25" x14ac:dyDescent="0.25">
      <c r="B127" s="3"/>
      <c r="D127" s="15" t="s">
        <v>38</v>
      </c>
      <c r="F127" s="50" t="s">
        <v>39</v>
      </c>
      <c r="I127" s="19"/>
      <c r="L127" s="3"/>
      <c r="M127" s="18"/>
      <c r="T127" s="17"/>
      <c r="AT127" s="16" t="s">
        <v>38</v>
      </c>
      <c r="AU127" s="16" t="s">
        <v>3</v>
      </c>
    </row>
    <row r="128" spans="2:65" s="2" customFormat="1" ht="16.5" customHeight="1" x14ac:dyDescent="0.25">
      <c r="B128" s="3"/>
      <c r="C128" s="36" t="s">
        <v>44</v>
      </c>
      <c r="D128" s="36" t="s">
        <v>12</v>
      </c>
      <c r="E128" s="35" t="s">
        <v>43</v>
      </c>
      <c r="F128" s="34" t="s">
        <v>41</v>
      </c>
      <c r="G128" s="33" t="s">
        <v>33</v>
      </c>
      <c r="H128" s="32">
        <v>1</v>
      </c>
      <c r="I128" s="31"/>
      <c r="J128" s="30">
        <f>ROUND(I128*H128,2)</f>
        <v>0</v>
      </c>
      <c r="K128" s="29"/>
      <c r="L128" s="3"/>
      <c r="M128" s="28" t="s">
        <v>5</v>
      </c>
      <c r="N128" s="27" t="s">
        <v>13</v>
      </c>
      <c r="P128" s="26">
        <f>O128*H128</f>
        <v>0</v>
      </c>
      <c r="Q128" s="26">
        <v>0</v>
      </c>
      <c r="R128" s="26">
        <f>Q128*H128</f>
        <v>0</v>
      </c>
      <c r="S128" s="26">
        <v>0</v>
      </c>
      <c r="T128" s="25">
        <f>S128*H128</f>
        <v>0</v>
      </c>
      <c r="AR128" s="23" t="s">
        <v>11</v>
      </c>
      <c r="AT128" s="23" t="s">
        <v>12</v>
      </c>
      <c r="AU128" s="23" t="s">
        <v>3</v>
      </c>
      <c r="AY128" s="16" t="s">
        <v>0</v>
      </c>
      <c r="BE128" s="24">
        <f>IF(N128="základní",J128,0)</f>
        <v>0</v>
      </c>
      <c r="BF128" s="24">
        <f>IF(N128="snížená",J128,0)</f>
        <v>0</v>
      </c>
      <c r="BG128" s="24">
        <f>IF(N128="zákl. přenesená",J128,0)</f>
        <v>0</v>
      </c>
      <c r="BH128" s="24">
        <f>IF(N128="sníž. přenesená",J128,0)</f>
        <v>0</v>
      </c>
      <c r="BI128" s="24">
        <f>IF(N128="nulová",J128,0)</f>
        <v>0</v>
      </c>
      <c r="BJ128" s="16" t="s">
        <v>1</v>
      </c>
      <c r="BK128" s="24">
        <f>ROUND(I128*H128,2)</f>
        <v>0</v>
      </c>
      <c r="BL128" s="16" t="s">
        <v>11</v>
      </c>
      <c r="BM128" s="23" t="s">
        <v>42</v>
      </c>
    </row>
    <row r="129" spans="2:65" s="2" customFormat="1" x14ac:dyDescent="0.25">
      <c r="B129" s="3"/>
      <c r="D129" s="15" t="s">
        <v>8</v>
      </c>
      <c r="F129" s="22" t="s">
        <v>41</v>
      </c>
      <c r="I129" s="19"/>
      <c r="L129" s="3"/>
      <c r="M129" s="18"/>
      <c r="T129" s="17"/>
      <c r="AT129" s="16" t="s">
        <v>8</v>
      </c>
      <c r="AU129" s="16" t="s">
        <v>3</v>
      </c>
    </row>
    <row r="130" spans="2:65" s="2" customFormat="1" x14ac:dyDescent="0.25">
      <c r="B130" s="3"/>
      <c r="D130" s="21" t="s">
        <v>6</v>
      </c>
      <c r="F130" s="20" t="s">
        <v>40</v>
      </c>
      <c r="I130" s="19"/>
      <c r="L130" s="3"/>
      <c r="M130" s="18"/>
      <c r="T130" s="17"/>
      <c r="AT130" s="16" t="s">
        <v>6</v>
      </c>
      <c r="AU130" s="16" t="s">
        <v>3</v>
      </c>
    </row>
    <row r="131" spans="2:65" s="2" customFormat="1" ht="29.25" x14ac:dyDescent="0.25">
      <c r="B131" s="3"/>
      <c r="D131" s="15" t="s">
        <v>38</v>
      </c>
      <c r="F131" s="50" t="s">
        <v>39</v>
      </c>
      <c r="I131" s="19"/>
      <c r="L131" s="3"/>
      <c r="M131" s="18"/>
      <c r="T131" s="17"/>
      <c r="AT131" s="16" t="s">
        <v>38</v>
      </c>
      <c r="AU131" s="16" t="s">
        <v>3</v>
      </c>
    </row>
    <row r="132" spans="2:65" s="2" customFormat="1" ht="58.5" x14ac:dyDescent="0.25">
      <c r="B132" s="3"/>
      <c r="D132" s="15" t="s">
        <v>36</v>
      </c>
      <c r="F132" s="50" t="s">
        <v>37</v>
      </c>
      <c r="I132" s="19"/>
      <c r="L132" s="3"/>
      <c r="M132" s="18"/>
      <c r="T132" s="17"/>
      <c r="AT132" s="16" t="s">
        <v>36</v>
      </c>
      <c r="AU132" s="16" t="s">
        <v>3</v>
      </c>
    </row>
    <row r="133" spans="2:65" s="2" customFormat="1" ht="16.5" customHeight="1" x14ac:dyDescent="0.25">
      <c r="B133" s="3"/>
      <c r="C133" s="36" t="s">
        <v>35</v>
      </c>
      <c r="D133" s="36" t="s">
        <v>12</v>
      </c>
      <c r="E133" s="35" t="s">
        <v>34</v>
      </c>
      <c r="F133" s="34" t="s">
        <v>31</v>
      </c>
      <c r="G133" s="33" t="s">
        <v>33</v>
      </c>
      <c r="H133" s="32">
        <v>1</v>
      </c>
      <c r="I133" s="31"/>
      <c r="J133" s="30">
        <f>ROUND(I133*H133,2)</f>
        <v>0</v>
      </c>
      <c r="K133" s="29"/>
      <c r="L133" s="3"/>
      <c r="M133" s="28" t="s">
        <v>5</v>
      </c>
      <c r="N133" s="27" t="s">
        <v>13</v>
      </c>
      <c r="P133" s="26">
        <f>O133*H133</f>
        <v>0</v>
      </c>
      <c r="Q133" s="26">
        <v>0</v>
      </c>
      <c r="R133" s="26">
        <f>Q133*H133</f>
        <v>0</v>
      </c>
      <c r="S133" s="26">
        <v>0</v>
      </c>
      <c r="T133" s="25">
        <f>S133*H133</f>
        <v>0</v>
      </c>
      <c r="AR133" s="23" t="s">
        <v>11</v>
      </c>
      <c r="AT133" s="23" t="s">
        <v>12</v>
      </c>
      <c r="AU133" s="23" t="s">
        <v>3</v>
      </c>
      <c r="AY133" s="16" t="s">
        <v>0</v>
      </c>
      <c r="BE133" s="24">
        <f>IF(N133="základní",J133,0)</f>
        <v>0</v>
      </c>
      <c r="BF133" s="24">
        <f>IF(N133="snížená",J133,0)</f>
        <v>0</v>
      </c>
      <c r="BG133" s="24">
        <f>IF(N133="zákl. přenesená",J133,0)</f>
        <v>0</v>
      </c>
      <c r="BH133" s="24">
        <f>IF(N133="sníž. přenesená",J133,0)</f>
        <v>0</v>
      </c>
      <c r="BI133" s="24">
        <f>IF(N133="nulová",J133,0)</f>
        <v>0</v>
      </c>
      <c r="BJ133" s="16" t="s">
        <v>1</v>
      </c>
      <c r="BK133" s="24">
        <f>ROUND(I133*H133,2)</f>
        <v>0</v>
      </c>
      <c r="BL133" s="16" t="s">
        <v>11</v>
      </c>
      <c r="BM133" s="23" t="s">
        <v>32</v>
      </c>
    </row>
    <row r="134" spans="2:65" s="2" customFormat="1" x14ac:dyDescent="0.25">
      <c r="B134" s="3"/>
      <c r="D134" s="15" t="s">
        <v>8</v>
      </c>
      <c r="F134" s="22" t="s">
        <v>31</v>
      </c>
      <c r="I134" s="19"/>
      <c r="L134" s="3"/>
      <c r="M134" s="18"/>
      <c r="T134" s="17"/>
      <c r="AT134" s="16" t="s">
        <v>8</v>
      </c>
      <c r="AU134" s="16" t="s">
        <v>3</v>
      </c>
    </row>
    <row r="135" spans="2:65" s="39" customFormat="1" ht="22.9" customHeight="1" x14ac:dyDescent="0.2">
      <c r="B135" s="46"/>
      <c r="D135" s="41" t="s">
        <v>27</v>
      </c>
      <c r="E135" s="49" t="s">
        <v>30</v>
      </c>
      <c r="F135" s="49" t="s">
        <v>29</v>
      </c>
      <c r="I135" s="48"/>
      <c r="J135" s="47">
        <f>BK135</f>
        <v>0</v>
      </c>
      <c r="L135" s="46"/>
      <c r="M135" s="45"/>
      <c r="P135" s="44">
        <f>SUM(P136:P147)</f>
        <v>0</v>
      </c>
      <c r="R135" s="44">
        <f>SUM(R136:R147)</f>
        <v>0</v>
      </c>
      <c r="T135" s="43">
        <f>SUM(T136:T147)</f>
        <v>0</v>
      </c>
      <c r="AR135" s="41" t="s">
        <v>28</v>
      </c>
      <c r="AT135" s="42" t="s">
        <v>27</v>
      </c>
      <c r="AU135" s="42" t="s">
        <v>1</v>
      </c>
      <c r="AY135" s="41" t="s">
        <v>0</v>
      </c>
      <c r="BK135" s="40">
        <f>SUM(BK136:BK147)</f>
        <v>0</v>
      </c>
    </row>
    <row r="136" spans="2:65" s="2" customFormat="1" ht="16.5" customHeight="1" x14ac:dyDescent="0.25">
      <c r="B136" s="3"/>
      <c r="C136" s="36" t="s">
        <v>26</v>
      </c>
      <c r="D136" s="36" t="s">
        <v>12</v>
      </c>
      <c r="E136" s="35" t="s">
        <v>25</v>
      </c>
      <c r="F136" s="34" t="s">
        <v>23</v>
      </c>
      <c r="G136" s="33" t="s">
        <v>14</v>
      </c>
      <c r="H136" s="32">
        <v>1</v>
      </c>
      <c r="I136" s="31"/>
      <c r="J136" s="30">
        <f>ROUND(I136*H136,2)</f>
        <v>0</v>
      </c>
      <c r="K136" s="29"/>
      <c r="L136" s="3"/>
      <c r="M136" s="28" t="s">
        <v>5</v>
      </c>
      <c r="N136" s="27" t="s">
        <v>13</v>
      </c>
      <c r="P136" s="26">
        <f>O136*H136</f>
        <v>0</v>
      </c>
      <c r="Q136" s="26">
        <v>0</v>
      </c>
      <c r="R136" s="26">
        <f>Q136*H136</f>
        <v>0</v>
      </c>
      <c r="S136" s="26">
        <v>0</v>
      </c>
      <c r="T136" s="25">
        <f>S136*H136</f>
        <v>0</v>
      </c>
      <c r="AR136" s="23" t="s">
        <v>11</v>
      </c>
      <c r="AT136" s="23" t="s">
        <v>12</v>
      </c>
      <c r="AU136" s="23" t="s">
        <v>3</v>
      </c>
      <c r="AY136" s="16" t="s">
        <v>0</v>
      </c>
      <c r="BE136" s="24">
        <f>IF(N136="základní",J136,0)</f>
        <v>0</v>
      </c>
      <c r="BF136" s="24">
        <f>IF(N136="snížená",J136,0)</f>
        <v>0</v>
      </c>
      <c r="BG136" s="24">
        <f>IF(N136="zákl. přenesená",J136,0)</f>
        <v>0</v>
      </c>
      <c r="BH136" s="24">
        <f>IF(N136="sníž. přenesená",J136,0)</f>
        <v>0</v>
      </c>
      <c r="BI136" s="24">
        <f>IF(N136="nulová",J136,0)</f>
        <v>0</v>
      </c>
      <c r="BJ136" s="16" t="s">
        <v>1</v>
      </c>
      <c r="BK136" s="24">
        <f>ROUND(I136*H136,2)</f>
        <v>0</v>
      </c>
      <c r="BL136" s="16" t="s">
        <v>11</v>
      </c>
      <c r="BM136" s="23" t="s">
        <v>24</v>
      </c>
    </row>
    <row r="137" spans="2:65" s="2" customFormat="1" x14ac:dyDescent="0.25">
      <c r="B137" s="3"/>
      <c r="D137" s="15" t="s">
        <v>8</v>
      </c>
      <c r="F137" s="22" t="s">
        <v>23</v>
      </c>
      <c r="I137" s="19"/>
      <c r="L137" s="3"/>
      <c r="M137" s="18"/>
      <c r="T137" s="17"/>
      <c r="AT137" s="16" t="s">
        <v>8</v>
      </c>
      <c r="AU137" s="16" t="s">
        <v>3</v>
      </c>
    </row>
    <row r="138" spans="2:65" s="2" customFormat="1" x14ac:dyDescent="0.25">
      <c r="B138" s="3"/>
      <c r="D138" s="21" t="s">
        <v>6</v>
      </c>
      <c r="F138" s="20" t="s">
        <v>22</v>
      </c>
      <c r="I138" s="19"/>
      <c r="L138" s="3"/>
      <c r="M138" s="18"/>
      <c r="T138" s="17"/>
      <c r="AT138" s="16" t="s">
        <v>6</v>
      </c>
      <c r="AU138" s="16" t="s">
        <v>3</v>
      </c>
    </row>
    <row r="139" spans="2:65" s="6" customFormat="1" x14ac:dyDescent="0.25">
      <c r="B139" s="11"/>
      <c r="D139" s="15" t="s">
        <v>4</v>
      </c>
      <c r="E139" s="7" t="s">
        <v>5</v>
      </c>
      <c r="F139" s="14" t="s">
        <v>1</v>
      </c>
      <c r="H139" s="13">
        <v>1</v>
      </c>
      <c r="I139" s="12"/>
      <c r="L139" s="11"/>
      <c r="M139" s="38"/>
      <c r="T139" s="37"/>
      <c r="AT139" s="7" t="s">
        <v>4</v>
      </c>
      <c r="AU139" s="7" t="s">
        <v>3</v>
      </c>
      <c r="AV139" s="6" t="s">
        <v>3</v>
      </c>
      <c r="AW139" s="6" t="s">
        <v>2</v>
      </c>
      <c r="AX139" s="6" t="s">
        <v>1</v>
      </c>
      <c r="AY139" s="7" t="s">
        <v>0</v>
      </c>
    </row>
    <row r="140" spans="2:65" s="2" customFormat="1" ht="16.5" customHeight="1" x14ac:dyDescent="0.25">
      <c r="B140" s="3"/>
      <c r="C140" s="36" t="s">
        <v>21</v>
      </c>
      <c r="D140" s="36" t="s">
        <v>12</v>
      </c>
      <c r="E140" s="35" t="s">
        <v>20</v>
      </c>
      <c r="F140" s="34" t="s">
        <v>18</v>
      </c>
      <c r="G140" s="33" t="s">
        <v>14</v>
      </c>
      <c r="H140" s="32">
        <v>1</v>
      </c>
      <c r="I140" s="31"/>
      <c r="J140" s="30">
        <f>ROUND(I140*H140,2)</f>
        <v>0</v>
      </c>
      <c r="K140" s="29"/>
      <c r="L140" s="3"/>
      <c r="M140" s="28" t="s">
        <v>5</v>
      </c>
      <c r="N140" s="27" t="s">
        <v>13</v>
      </c>
      <c r="P140" s="26">
        <f>O140*H140</f>
        <v>0</v>
      </c>
      <c r="Q140" s="26">
        <v>0</v>
      </c>
      <c r="R140" s="26">
        <f>Q140*H140</f>
        <v>0</v>
      </c>
      <c r="S140" s="26">
        <v>0</v>
      </c>
      <c r="T140" s="25">
        <f>S140*H140</f>
        <v>0</v>
      </c>
      <c r="AR140" s="23" t="s">
        <v>11</v>
      </c>
      <c r="AT140" s="23" t="s">
        <v>12</v>
      </c>
      <c r="AU140" s="23" t="s">
        <v>3</v>
      </c>
      <c r="AY140" s="16" t="s">
        <v>0</v>
      </c>
      <c r="BE140" s="24">
        <f>IF(N140="základní",J140,0)</f>
        <v>0</v>
      </c>
      <c r="BF140" s="24">
        <f>IF(N140="snížená",J140,0)</f>
        <v>0</v>
      </c>
      <c r="BG140" s="24">
        <f>IF(N140="zákl. přenesená",J140,0)</f>
        <v>0</v>
      </c>
      <c r="BH140" s="24">
        <f>IF(N140="sníž. přenesená",J140,0)</f>
        <v>0</v>
      </c>
      <c r="BI140" s="24">
        <f>IF(N140="nulová",J140,0)</f>
        <v>0</v>
      </c>
      <c r="BJ140" s="16" t="s">
        <v>1</v>
      </c>
      <c r="BK140" s="24">
        <f>ROUND(I140*H140,2)</f>
        <v>0</v>
      </c>
      <c r="BL140" s="16" t="s">
        <v>11</v>
      </c>
      <c r="BM140" s="23" t="s">
        <v>19</v>
      </c>
    </row>
    <row r="141" spans="2:65" s="2" customFormat="1" x14ac:dyDescent="0.25">
      <c r="B141" s="3"/>
      <c r="D141" s="15" t="s">
        <v>8</v>
      </c>
      <c r="F141" s="22" t="s">
        <v>18</v>
      </c>
      <c r="I141" s="19"/>
      <c r="L141" s="3"/>
      <c r="M141" s="18"/>
      <c r="T141" s="17"/>
      <c r="AT141" s="16" t="s">
        <v>8</v>
      </c>
      <c r="AU141" s="16" t="s">
        <v>3</v>
      </c>
    </row>
    <row r="142" spans="2:65" s="2" customFormat="1" x14ac:dyDescent="0.25">
      <c r="B142" s="3"/>
      <c r="D142" s="21" t="s">
        <v>6</v>
      </c>
      <c r="F142" s="20" t="s">
        <v>17</v>
      </c>
      <c r="I142" s="19"/>
      <c r="L142" s="3"/>
      <c r="M142" s="18"/>
      <c r="T142" s="17"/>
      <c r="AT142" s="16" t="s">
        <v>6</v>
      </c>
      <c r="AU142" s="16" t="s">
        <v>3</v>
      </c>
    </row>
    <row r="143" spans="2:65" s="6" customFormat="1" x14ac:dyDescent="0.25">
      <c r="B143" s="11"/>
      <c r="D143" s="15" t="s">
        <v>4</v>
      </c>
      <c r="E143" s="7" t="s">
        <v>5</v>
      </c>
      <c r="F143" s="14" t="s">
        <v>1</v>
      </c>
      <c r="H143" s="13">
        <v>1</v>
      </c>
      <c r="I143" s="12"/>
      <c r="L143" s="11"/>
      <c r="M143" s="38"/>
      <c r="T143" s="37"/>
      <c r="AT143" s="7" t="s">
        <v>4</v>
      </c>
      <c r="AU143" s="7" t="s">
        <v>3</v>
      </c>
      <c r="AV143" s="6" t="s">
        <v>3</v>
      </c>
      <c r="AW143" s="6" t="s">
        <v>2</v>
      </c>
      <c r="AX143" s="6" t="s">
        <v>1</v>
      </c>
      <c r="AY143" s="7" t="s">
        <v>0</v>
      </c>
    </row>
    <row r="144" spans="2:65" s="2" customFormat="1" ht="16.5" customHeight="1" x14ac:dyDescent="0.25">
      <c r="B144" s="3"/>
      <c r="C144" s="36" t="s">
        <v>16</v>
      </c>
      <c r="D144" s="36" t="s">
        <v>12</v>
      </c>
      <c r="E144" s="35" t="s">
        <v>15</v>
      </c>
      <c r="F144" s="34" t="s">
        <v>9</v>
      </c>
      <c r="G144" s="33" t="s">
        <v>14</v>
      </c>
      <c r="H144" s="32">
        <v>1</v>
      </c>
      <c r="I144" s="31"/>
      <c r="J144" s="30">
        <f>ROUND(I144*H144,2)</f>
        <v>0</v>
      </c>
      <c r="K144" s="29"/>
      <c r="L144" s="3"/>
      <c r="M144" s="28" t="s">
        <v>5</v>
      </c>
      <c r="N144" s="27" t="s">
        <v>13</v>
      </c>
      <c r="P144" s="26">
        <f>O144*H144</f>
        <v>0</v>
      </c>
      <c r="Q144" s="26">
        <v>0</v>
      </c>
      <c r="R144" s="26">
        <f>Q144*H144</f>
        <v>0</v>
      </c>
      <c r="S144" s="26">
        <v>0</v>
      </c>
      <c r="T144" s="25">
        <f>S144*H144</f>
        <v>0</v>
      </c>
      <c r="AR144" s="23" t="s">
        <v>11</v>
      </c>
      <c r="AT144" s="23" t="s">
        <v>12</v>
      </c>
      <c r="AU144" s="23" t="s">
        <v>3</v>
      </c>
      <c r="AY144" s="16" t="s">
        <v>0</v>
      </c>
      <c r="BE144" s="24">
        <f>IF(N144="základní",J144,0)</f>
        <v>0</v>
      </c>
      <c r="BF144" s="24">
        <f>IF(N144="snížená",J144,0)</f>
        <v>0</v>
      </c>
      <c r="BG144" s="24">
        <f>IF(N144="zákl. přenesená",J144,0)</f>
        <v>0</v>
      </c>
      <c r="BH144" s="24">
        <f>IF(N144="sníž. přenesená",J144,0)</f>
        <v>0</v>
      </c>
      <c r="BI144" s="24">
        <f>IF(N144="nulová",J144,0)</f>
        <v>0</v>
      </c>
      <c r="BJ144" s="16" t="s">
        <v>1</v>
      </c>
      <c r="BK144" s="24">
        <f>ROUND(I144*H144,2)</f>
        <v>0</v>
      </c>
      <c r="BL144" s="16" t="s">
        <v>11</v>
      </c>
      <c r="BM144" s="23" t="s">
        <v>10</v>
      </c>
    </row>
    <row r="145" spans="2:51" s="2" customFormat="1" x14ac:dyDescent="0.25">
      <c r="B145" s="3"/>
      <c r="D145" s="15" t="s">
        <v>8</v>
      </c>
      <c r="F145" s="22" t="s">
        <v>9</v>
      </c>
      <c r="I145" s="19"/>
      <c r="L145" s="3"/>
      <c r="M145" s="18"/>
      <c r="T145" s="17"/>
      <c r="AT145" s="16" t="s">
        <v>8</v>
      </c>
      <c r="AU145" s="16" t="s">
        <v>3</v>
      </c>
    </row>
    <row r="146" spans="2:51" s="2" customFormat="1" x14ac:dyDescent="0.25">
      <c r="B146" s="3"/>
      <c r="D146" s="21" t="s">
        <v>6</v>
      </c>
      <c r="F146" s="20" t="s">
        <v>7</v>
      </c>
      <c r="I146" s="19"/>
      <c r="L146" s="3"/>
      <c r="M146" s="18"/>
      <c r="T146" s="17"/>
      <c r="AT146" s="16" t="s">
        <v>6</v>
      </c>
      <c r="AU146" s="16" t="s">
        <v>3</v>
      </c>
    </row>
    <row r="147" spans="2:51" s="6" customFormat="1" x14ac:dyDescent="0.25">
      <c r="B147" s="11"/>
      <c r="D147" s="15" t="s">
        <v>4</v>
      </c>
      <c r="E147" s="7" t="s">
        <v>5</v>
      </c>
      <c r="F147" s="14" t="s">
        <v>1</v>
      </c>
      <c r="H147" s="13">
        <v>1</v>
      </c>
      <c r="I147" s="12"/>
      <c r="L147" s="11"/>
      <c r="M147" s="10"/>
      <c r="N147" s="9"/>
      <c r="O147" s="9"/>
      <c r="P147" s="9"/>
      <c r="Q147" s="9"/>
      <c r="R147" s="9"/>
      <c r="S147" s="9"/>
      <c r="T147" s="8"/>
      <c r="AT147" s="7" t="s">
        <v>4</v>
      </c>
      <c r="AU147" s="7" t="s">
        <v>3</v>
      </c>
      <c r="AV147" s="6" t="s">
        <v>3</v>
      </c>
      <c r="AW147" s="6" t="s">
        <v>2</v>
      </c>
      <c r="AX147" s="6" t="s">
        <v>1</v>
      </c>
      <c r="AY147" s="7" t="s">
        <v>0</v>
      </c>
    </row>
    <row r="148" spans="2:51" s="2" customFormat="1" ht="6.95" customHeight="1" x14ac:dyDescent="0.25">
      <c r="B148" s="5"/>
      <c r="C148" s="4"/>
      <c r="D148" s="4"/>
      <c r="E148" s="4"/>
      <c r="F148" s="4"/>
      <c r="G148" s="4"/>
      <c r="H148" s="4"/>
      <c r="I148" s="4"/>
      <c r="J148" s="4"/>
      <c r="K148" s="4"/>
      <c r="L148" s="3"/>
    </row>
  </sheetData>
  <sheetProtection algorithmName="SHA-512" hashValue="omwFUi00wA71pNpQ23rYzkqxhb49EzcDgg0+ruxl8oHzdWebQRQLR/9t2RD62GM99Cxmq8OAwElTO+Yfd5hUDA==" saltValue="XjkF1v0tcFPGmaop+kwW0SccLa+k6t4P2upPaU5DadL+LuHkfIS81OA2RAycM02mLjHJdE+PEhBiBFs3KcTf2w==" spinCount="100000" sheet="1" objects="1" scenarios="1" formatColumns="0" formatRows="0" autoFilter="0"/>
  <autoFilter ref="C83:K147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121" r:id="rId1" xr:uid="{1307DAE3-33B0-4696-8AF9-7015CD3E1340}"/>
    <hyperlink ref="F126" r:id="rId2" xr:uid="{4D594C2C-A5F3-47C5-871C-1F50BEFFE297}"/>
    <hyperlink ref="F130" r:id="rId3" xr:uid="{FC5F1DED-B3AF-42C6-AE01-697F38CE3FC4}"/>
    <hyperlink ref="F138" r:id="rId4" xr:uid="{8120F798-269D-416D-A654-C628DD76356C}"/>
    <hyperlink ref="F142" r:id="rId5" xr:uid="{446D1041-14AE-469D-AEEC-85BC28C89FD8}"/>
    <hyperlink ref="F146" r:id="rId6" xr:uid="{801BFAFB-5655-4FFA-8E94-0280160E8F3E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VRN - Vedlejší rozpočtové...</vt:lpstr>
      <vt:lpstr>'VRN - Vedlejší rozpočtové...'!Názvy_tisku</vt:lpstr>
      <vt:lpstr>'VRN - Vedlejší rozpočtové...'!Oblast_tisku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Rubášová Veronika Ing.</dc:creator>
  <cp:lastModifiedBy>Rubášová Veronika Ing.</cp:lastModifiedBy>
  <dcterms:created xsi:type="dcterms:W3CDTF">2024-05-09T04:45:52Z</dcterms:created>
  <dcterms:modified xsi:type="dcterms:W3CDTF">2024-05-09T04:49:24Z</dcterms:modified>
</cp:coreProperties>
</file>